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/>
  <mc:AlternateContent xmlns:mc="http://schemas.openxmlformats.org/markup-compatibility/2006">
    <mc:Choice Requires="x15">
      <x15ac:absPath xmlns:x15ac="http://schemas.microsoft.com/office/spreadsheetml/2010/11/ac" url="C:\Users\dsedq\Dropbox\My PC (DESKTOP-CRNSGN8)\Desktop\"/>
    </mc:Choice>
  </mc:AlternateContent>
  <xr:revisionPtr revIDLastSave="0" documentId="8_{23B05CB8-F0EB-4557-A865-D727F2FF4483}" xr6:coauthVersionLast="47" xr6:coauthVersionMax="47" xr10:uidLastSave="{00000000-0000-0000-0000-000000000000}"/>
  <workbookProtection workbookAlgorithmName="SHA-512" workbookHashValue="AVNE3IAz3tIX43iSsFWvniXogeV7ZK8PDadN/wv+YE1JDGluTdHJ4sboG3krwFGAH2BF9XG7hizLE+2oRlj10A==" workbookSaltValue="+wPsOVgaovrzLR3NyzHCDQ==" workbookSpinCount="100000" lockStructure="1"/>
  <bookViews>
    <workbookView xWindow="-120" yWindow="-120" windowWidth="29040" windowHeight="15840" xr2:uid="{00000000-000D-0000-FFFF-FFFF00000000}"/>
  </bookViews>
  <sheets>
    <sheet name="Acid Prep" sheetId="1" r:id="rId1"/>
    <sheet name="acid prep check" sheetId="8" state="hidden" r:id="rId2"/>
    <sheet name="NaOH Prep" sheetId="5" r:id="rId3"/>
    <sheet name="NaOH prep check" sheetId="9" state="hidden" r:id="rId4"/>
    <sheet name="Base Standardization" sheetId="2" r:id="rId5"/>
    <sheet name="base standardization check" sheetId="10" state="hidden" r:id="rId6"/>
    <sheet name="Unknown Titration" sheetId="3" r:id="rId7"/>
    <sheet name="unknown titration check" sheetId="11" state="hidden" r:id="rId8"/>
    <sheet name="Vinegar Percent" sheetId="6" state="hidden" r:id="rId9"/>
    <sheet name="% vinegar check" sheetId="12" state="hidden" r:id="rId10"/>
    <sheet name="Summary Sheet" sheetId="7" r:id="rId11"/>
    <sheet name="scoring" sheetId="4" state="hidden" r:id="rId12"/>
  </sheets>
  <definedNames>
    <definedName name="_xlnm.Print_Area" localSheetId="11">scoring!#REF!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1" l="1"/>
  <c r="E2" i="1"/>
  <c r="C2" i="1"/>
  <c r="B6" i="4"/>
  <c r="J35" i="10" l="1"/>
  <c r="C43" i="8"/>
  <c r="B43" i="8" s="1"/>
  <c r="C15" i="9"/>
  <c r="D8" i="12"/>
  <c r="F8" i="12" s="1"/>
  <c r="F8" i="6" s="1"/>
  <c r="D17" i="12"/>
  <c r="M21" i="11"/>
  <c r="M20" i="11"/>
  <c r="M19" i="11"/>
  <c r="J19" i="11"/>
  <c r="J20" i="11"/>
  <c r="J21" i="11"/>
  <c r="G21" i="11"/>
  <c r="G20" i="11"/>
  <c r="G19" i="11"/>
  <c r="D21" i="11"/>
  <c r="D20" i="11"/>
  <c r="D19" i="11"/>
  <c r="D12" i="11"/>
  <c r="B9" i="11"/>
  <c r="A10" i="11" s="1"/>
  <c r="A10" i="3" s="1"/>
  <c r="M33" i="10"/>
  <c r="M34" i="10"/>
  <c r="M35" i="10"/>
  <c r="J34" i="10"/>
  <c r="J33" i="10"/>
  <c r="G33" i="10"/>
  <c r="G34" i="10"/>
  <c r="G35" i="10"/>
  <c r="D35" i="10"/>
  <c r="D34" i="10"/>
  <c r="D33" i="10"/>
  <c r="D12" i="10"/>
  <c r="B9" i="10"/>
  <c r="C35" i="9"/>
  <c r="C40" i="9" s="1"/>
  <c r="C28" i="9"/>
  <c r="C30" i="9" s="1"/>
  <c r="C31" i="9" s="1"/>
  <c r="E28" i="9" s="1"/>
  <c r="E13" i="5" s="1"/>
  <c r="C21" i="9"/>
  <c r="C26" i="9" s="1"/>
  <c r="C14" i="9"/>
  <c r="C22" i="9" s="1"/>
  <c r="C36" i="9" s="1"/>
  <c r="C7" i="9"/>
  <c r="C9" i="9" s="1"/>
  <c r="C10" i="9" s="1"/>
  <c r="C36" i="8"/>
  <c r="B36" i="8" s="1"/>
  <c r="C29" i="8"/>
  <c r="B29" i="8" s="1"/>
  <c r="C22" i="8"/>
  <c r="B22" i="8" s="1"/>
  <c r="C20" i="8"/>
  <c r="C18" i="8"/>
  <c r="C10" i="8"/>
  <c r="A4" i="8"/>
  <c r="C33" i="9"/>
  <c r="K19" i="8"/>
  <c r="K18" i="8"/>
  <c r="C19" i="9" l="1"/>
  <c r="D18" i="12"/>
  <c r="E2" i="8"/>
  <c r="C2" i="8"/>
  <c r="I2" i="8"/>
  <c r="L21" i="8"/>
  <c r="C11" i="8" s="1"/>
  <c r="A10" i="10"/>
  <c r="A10" i="2" s="1"/>
  <c r="C16" i="9"/>
  <c r="C17" i="9" s="1"/>
  <c r="E14" i="9" s="1"/>
  <c r="E9" i="5" s="1"/>
  <c r="E7" i="9"/>
  <c r="E7" i="5" s="1"/>
  <c r="C23" i="8"/>
  <c r="C24" i="8" s="1"/>
  <c r="C25" i="8" s="1"/>
  <c r="C27" i="8" s="1"/>
  <c r="B11" i="10"/>
  <c r="B10" i="2" s="1"/>
  <c r="M22" i="11"/>
  <c r="M23" i="11" s="1"/>
  <c r="M24" i="11" s="1"/>
  <c r="J22" i="11"/>
  <c r="J23" i="11" s="1"/>
  <c r="J24" i="11" s="1"/>
  <c r="G22" i="11"/>
  <c r="G23" i="11" s="1"/>
  <c r="G24" i="11" s="1"/>
  <c r="H21" i="11" s="1"/>
  <c r="H16" i="3" s="1"/>
  <c r="D22" i="11"/>
  <c r="D23" i="11" s="1"/>
  <c r="D24" i="11" s="1"/>
  <c r="D26" i="11" s="1"/>
  <c r="D14" i="11"/>
  <c r="D15" i="11" s="1"/>
  <c r="E12" i="11" s="1"/>
  <c r="E12" i="3" s="1"/>
  <c r="G36" i="10"/>
  <c r="G37" i="10" s="1"/>
  <c r="G38" i="10" s="1"/>
  <c r="H35" i="10" s="1"/>
  <c r="M36" i="10"/>
  <c r="M37" i="10" s="1"/>
  <c r="M38" i="10" s="1"/>
  <c r="N35" i="10" s="1"/>
  <c r="N20" i="2" s="1"/>
  <c r="C37" i="9"/>
  <c r="C38" i="9" s="1"/>
  <c r="E35" i="9" s="1"/>
  <c r="E15" i="5" s="1"/>
  <c r="C12" i="9"/>
  <c r="C47" i="9" s="1"/>
  <c r="C50" i="9" s="1"/>
  <c r="C8" i="7" s="1"/>
  <c r="C38" i="8"/>
  <c r="C39" i="8" s="1"/>
  <c r="C41" i="8" s="1"/>
  <c r="D14" i="10"/>
  <c r="D15" i="10" s="1"/>
  <c r="E12" i="10" s="1"/>
  <c r="E12" i="2" s="1"/>
  <c r="D36" i="10"/>
  <c r="J36" i="10"/>
  <c r="J37" i="10" s="1"/>
  <c r="J38" i="10" s="1"/>
  <c r="K35" i="10" s="1"/>
  <c r="K20" i="2" s="1"/>
  <c r="B10" i="8"/>
  <c r="C12" i="8"/>
  <c r="D19" i="12"/>
  <c r="D20" i="12" s="1"/>
  <c r="C23" i="9"/>
  <c r="C24" i="9" s="1"/>
  <c r="E21" i="9" s="1"/>
  <c r="E11" i="5" s="1"/>
  <c r="C30" i="8" l="1"/>
  <c r="C44" i="8" s="1"/>
  <c r="D21" i="10" s="1"/>
  <c r="K21" i="11"/>
  <c r="K16" i="3" s="1"/>
  <c r="J26" i="11"/>
  <c r="N21" i="11"/>
  <c r="N16" i="3" s="1"/>
  <c r="M26" i="11"/>
  <c r="E17" i="12"/>
  <c r="F12" i="6" s="1"/>
  <c r="E22" i="8"/>
  <c r="E15" i="1" s="1"/>
  <c r="M40" i="10"/>
  <c r="G26" i="11"/>
  <c r="E21" i="11"/>
  <c r="E16" i="3" s="1"/>
  <c r="D17" i="11"/>
  <c r="J40" i="10"/>
  <c r="G40" i="10"/>
  <c r="H20" i="2"/>
  <c r="E36" i="8"/>
  <c r="E19" i="1" s="1"/>
  <c r="D17" i="10"/>
  <c r="C15" i="8"/>
  <c r="C13" i="8"/>
  <c r="E10" i="8"/>
  <c r="E10" i="1" s="1"/>
  <c r="D37" i="10"/>
  <c r="D38" i="10" s="1"/>
  <c r="B15" i="4"/>
  <c r="C31" i="8" l="1"/>
  <c r="C32" i="8" s="1"/>
  <c r="M27" i="10"/>
  <c r="M43" i="10" s="1"/>
  <c r="M50" i="10" s="1"/>
  <c r="G27" i="10"/>
  <c r="G43" i="10" s="1"/>
  <c r="G50" i="10" s="1"/>
  <c r="J27" i="10"/>
  <c r="J43" i="10" s="1"/>
  <c r="J50" i="10" s="1"/>
  <c r="D27" i="10"/>
  <c r="D43" i="10" s="1"/>
  <c r="D50" i="10" s="1"/>
  <c r="E35" i="10"/>
  <c r="E20" i="2" s="1"/>
  <c r="D40" i="10"/>
  <c r="C34" i="8"/>
  <c r="E29" i="8"/>
  <c r="E17" i="1" s="1"/>
  <c r="C45" i="8"/>
  <c r="C46" i="8" s="1"/>
  <c r="D57" i="10" l="1"/>
  <c r="E43" i="8"/>
  <c r="E21" i="1" s="1"/>
  <c r="C48" i="8"/>
  <c r="C53" i="8" s="1"/>
  <c r="B14" i="4" l="1"/>
  <c r="D19" i="10"/>
  <c r="D14" i="2" s="1"/>
  <c r="C55" i="8"/>
  <c r="C6" i="7" s="1"/>
  <c r="A1" i="9"/>
  <c r="A1" i="5"/>
  <c r="G12" i="11"/>
  <c r="A2" i="7"/>
  <c r="A2" i="11"/>
  <c r="A2" i="12"/>
  <c r="A1" i="10"/>
  <c r="B2" i="6"/>
  <c r="B2" i="12"/>
  <c r="B1" i="10"/>
  <c r="B1" i="9"/>
  <c r="B2" i="11"/>
  <c r="E2" i="7"/>
  <c r="H2" i="11"/>
  <c r="H2" i="12"/>
  <c r="E1" i="10"/>
  <c r="E1" i="9"/>
  <c r="B1" i="5"/>
  <c r="A2" i="6"/>
  <c r="H2" i="6"/>
  <c r="B2" i="7"/>
  <c r="E1" i="5"/>
  <c r="G12" i="10"/>
  <c r="G14" i="11" l="1"/>
  <c r="G15" i="11" s="1"/>
  <c r="G17" i="11" s="1"/>
  <c r="G14" i="10"/>
  <c r="G15" i="10" s="1"/>
  <c r="H12" i="10" s="1"/>
  <c r="H12" i="2" s="1"/>
  <c r="G17" i="10"/>
  <c r="J12" i="10"/>
  <c r="D26" i="10" l="1"/>
  <c r="D28" i="10" s="1"/>
  <c r="D29" i="10" s="1"/>
  <c r="D31" i="10" s="1"/>
  <c r="J26" i="10"/>
  <c r="G26" i="10"/>
  <c r="D42" i="10"/>
  <c r="H12" i="11"/>
  <c r="H12" i="3" s="1"/>
  <c r="J14" i="10"/>
  <c r="J15" i="10" s="1"/>
  <c r="K12" i="10" s="1"/>
  <c r="M12" i="10"/>
  <c r="E26" i="10" l="1"/>
  <c r="E16" i="2" s="1"/>
  <c r="D44" i="10"/>
  <c r="D45" i="10" s="1"/>
  <c r="E42" i="10" s="1"/>
  <c r="E22" i="2" s="1"/>
  <c r="D49" i="10"/>
  <c r="G28" i="10"/>
  <c r="G29" i="10" s="1"/>
  <c r="G31" i="10" s="1"/>
  <c r="G49" i="10"/>
  <c r="G51" i="10" s="1"/>
  <c r="G52" i="10" s="1"/>
  <c r="H49" i="10" s="1"/>
  <c r="H24" i="2" s="1"/>
  <c r="G42" i="10"/>
  <c r="M14" i="10"/>
  <c r="M15" i="10" s="1"/>
  <c r="M17" i="10" s="1"/>
  <c r="J28" i="10"/>
  <c r="J29" i="10" s="1"/>
  <c r="J31" i="10" s="1"/>
  <c r="J17" i="10"/>
  <c r="K12" i="2"/>
  <c r="D47" i="10" l="1"/>
  <c r="G44" i="10"/>
  <c r="G45" i="10" s="1"/>
  <c r="G47" i="10" s="1"/>
  <c r="D51" i="10"/>
  <c r="D52" i="10" s="1"/>
  <c r="E49" i="10" s="1"/>
  <c r="E24" i="2" s="1"/>
  <c r="G54" i="10"/>
  <c r="J49" i="10"/>
  <c r="J42" i="10"/>
  <c r="M26" i="10"/>
  <c r="K26" i="10"/>
  <c r="K16" i="2" s="1"/>
  <c r="H26" i="10"/>
  <c r="H16" i="2" s="1"/>
  <c r="N12" i="10"/>
  <c r="N12" i="2" s="1"/>
  <c r="A2" i="3"/>
  <c r="B1" i="2"/>
  <c r="E1" i="2"/>
  <c r="A1" i="2"/>
  <c r="D54" i="10" l="1"/>
  <c r="M31" i="10"/>
  <c r="M28" i="10"/>
  <c r="M29" i="10" s="1"/>
  <c r="N26" i="10" s="1"/>
  <c r="N16" i="2" s="1"/>
  <c r="K42" i="10"/>
  <c r="K22" i="2" s="1"/>
  <c r="J44" i="10"/>
  <c r="J45" i="10" s="1"/>
  <c r="J47" i="10"/>
  <c r="M42" i="10"/>
  <c r="J51" i="10"/>
  <c r="J52" i="10" s="1"/>
  <c r="J54" i="10" s="1"/>
  <c r="H42" i="10"/>
  <c r="H22" i="2" s="1"/>
  <c r="H2" i="3"/>
  <c r="B2" i="3"/>
  <c r="M47" i="10" l="1"/>
  <c r="M44" i="10"/>
  <c r="M45" i="10" s="1"/>
  <c r="M49" i="10"/>
  <c r="D56" i="10"/>
  <c r="K49" i="10"/>
  <c r="K24" i="2" s="1"/>
  <c r="M54" i="10" l="1"/>
  <c r="M51" i="10"/>
  <c r="M52" i="10" s="1"/>
  <c r="D58" i="10"/>
  <c r="D59" i="10" s="1"/>
  <c r="D61" i="10" s="1"/>
  <c r="B70" i="10" s="1"/>
  <c r="E56" i="10"/>
  <c r="E26" i="2" s="1"/>
  <c r="N42" i="10"/>
  <c r="N22" i="2" s="1"/>
  <c r="J12" i="11"/>
  <c r="M12" i="11"/>
  <c r="B16" i="4" l="1"/>
  <c r="B7" i="11"/>
  <c r="B73" i="10"/>
  <c r="C10" i="7" s="1"/>
  <c r="F56" i="10"/>
  <c r="F26" i="2" s="1"/>
  <c r="N49" i="10"/>
  <c r="N24" i="2" s="1"/>
  <c r="M14" i="11"/>
  <c r="M15" i="11" s="1"/>
  <c r="N12" i="11" s="1"/>
  <c r="N12" i="3" s="1"/>
  <c r="J14" i="11"/>
  <c r="J15" i="11" s="1"/>
  <c r="K12" i="11" s="1"/>
  <c r="K12" i="3" s="1"/>
  <c r="P10" i="11"/>
  <c r="J17" i="11" l="1"/>
  <c r="D29" i="11"/>
  <c r="D36" i="11" s="1"/>
  <c r="D43" i="11" s="1"/>
  <c r="J29" i="11"/>
  <c r="J36" i="11" s="1"/>
  <c r="J43" i="11" s="1"/>
  <c r="B7" i="3"/>
  <c r="M29" i="11"/>
  <c r="M36" i="11" s="1"/>
  <c r="M43" i="11" s="1"/>
  <c r="G29" i="11"/>
  <c r="G36" i="11" s="1"/>
  <c r="G43" i="11" s="1"/>
  <c r="M17" i="11"/>
  <c r="D50" i="11" l="1"/>
  <c r="G28" i="11" l="1"/>
  <c r="M28" i="11"/>
  <c r="D11" i="12"/>
  <c r="D25" i="12" s="1"/>
  <c r="B5" i="4"/>
  <c r="B7" i="4" s="1"/>
  <c r="D28" i="11"/>
  <c r="J28" i="11"/>
  <c r="J35" i="11" l="1"/>
  <c r="J42" i="11"/>
  <c r="D35" i="11"/>
  <c r="G25" i="4"/>
  <c r="G24" i="4" s="1"/>
  <c r="G23" i="4" s="1"/>
  <c r="G22" i="4" s="1"/>
  <c r="G21" i="4" s="1"/>
  <c r="G20" i="4" s="1"/>
  <c r="G19" i="4" s="1"/>
  <c r="G18" i="4" s="1"/>
  <c r="G17" i="4" s="1"/>
  <c r="G16" i="4" s="1"/>
  <c r="G15" i="4" s="1"/>
  <c r="G14" i="4" s="1"/>
  <c r="G13" i="4" s="1"/>
  <c r="G12" i="4" s="1"/>
  <c r="G11" i="4" s="1"/>
  <c r="G10" i="4" s="1"/>
  <c r="G9" i="4" s="1"/>
  <c r="G8" i="4" s="1"/>
  <c r="B8" i="4" s="1"/>
  <c r="E25" i="4"/>
  <c r="E24" i="4" s="1"/>
  <c r="E23" i="4" s="1"/>
  <c r="E22" i="4" s="1"/>
  <c r="E21" i="4" s="1"/>
  <c r="E20" i="4" s="1"/>
  <c r="E19" i="4" s="1"/>
  <c r="E18" i="4" s="1"/>
  <c r="E17" i="4" s="1"/>
  <c r="E16" i="4" s="1"/>
  <c r="E15" i="4" s="1"/>
  <c r="E14" i="4" s="1"/>
  <c r="E13" i="4" s="1"/>
  <c r="E12" i="4" s="1"/>
  <c r="E11" i="4" s="1"/>
  <c r="E10" i="4" s="1"/>
  <c r="E9" i="4" s="1"/>
  <c r="E8" i="4" s="1"/>
  <c r="C9" i="4" s="1"/>
  <c r="M30" i="11"/>
  <c r="M31" i="11" s="1"/>
  <c r="N28" i="11" s="1"/>
  <c r="N18" i="3" s="1"/>
  <c r="M33" i="11"/>
  <c r="G30" i="11"/>
  <c r="G31" i="11" s="1"/>
  <c r="G33" i="11"/>
  <c r="J30" i="11"/>
  <c r="J31" i="11" s="1"/>
  <c r="K28" i="11" s="1"/>
  <c r="K18" i="3" s="1"/>
  <c r="D30" i="11"/>
  <c r="D31" i="11" s="1"/>
  <c r="E28" i="11" s="1"/>
  <c r="E18" i="3" s="1"/>
  <c r="H28" i="11"/>
  <c r="H18" i="3" s="1"/>
  <c r="D33" i="11"/>
  <c r="M35" i="11"/>
  <c r="M42" i="11"/>
  <c r="G42" i="11"/>
  <c r="G44" i="11" s="1"/>
  <c r="G45" i="11" s="1"/>
  <c r="G47" i="11" s="1"/>
  <c r="G35" i="11"/>
  <c r="J33" i="11" l="1"/>
  <c r="M37" i="11"/>
  <c r="M38" i="11" s="1"/>
  <c r="N35" i="11" s="1"/>
  <c r="N20" i="3" s="1"/>
  <c r="M40" i="11"/>
  <c r="D37" i="11"/>
  <c r="D38" i="11" s="1"/>
  <c r="D40" i="11"/>
  <c r="E35" i="11"/>
  <c r="E20" i="3" s="1"/>
  <c r="J44" i="11"/>
  <c r="J45" i="11" s="1"/>
  <c r="J47" i="11" s="1"/>
  <c r="G37" i="11"/>
  <c r="G38" i="11" s="1"/>
  <c r="H35" i="11" s="1"/>
  <c r="H20" i="3" s="1"/>
  <c r="M44" i="11"/>
  <c r="M45" i="11" s="1"/>
  <c r="M47" i="11"/>
  <c r="D42" i="11"/>
  <c r="D49" i="11"/>
  <c r="J37" i="11"/>
  <c r="J38" i="11" s="1"/>
  <c r="K35" i="11" s="1"/>
  <c r="K20" i="3" s="1"/>
  <c r="J40" i="11"/>
  <c r="G40" i="11" l="1"/>
  <c r="D51" i="11"/>
  <c r="D52" i="11" s="1"/>
  <c r="E49" i="11" s="1"/>
  <c r="E24" i="3" s="1"/>
  <c r="D54" i="11"/>
  <c r="K42" i="11"/>
  <c r="K22" i="3" s="1"/>
  <c r="D44" i="11"/>
  <c r="D45" i="11" s="1"/>
  <c r="E42" i="11" s="1"/>
  <c r="E22" i="3" s="1"/>
  <c r="N42" i="11"/>
  <c r="N22" i="3" s="1"/>
  <c r="H42" i="11"/>
  <c r="H22" i="3" s="1"/>
  <c r="D47" i="11" l="1"/>
  <c r="D62" i="11" s="1"/>
  <c r="D65" i="11" l="1"/>
  <c r="C12" i="7" s="1"/>
  <c r="D6" i="12"/>
  <c r="D6" i="6" s="1"/>
  <c r="B17" i="4"/>
  <c r="F49" i="11"/>
  <c r="F24" i="3" s="1"/>
  <c r="D24" i="12" l="1"/>
  <c r="D10" i="12"/>
  <c r="D12" i="12" l="1"/>
  <c r="D13" i="12" s="1"/>
  <c r="E10" i="12" s="1"/>
  <c r="D26" i="12"/>
  <c r="D27" i="12" s="1"/>
  <c r="E24" i="12"/>
  <c r="F14" i="6" s="1"/>
  <c r="C35" i="12" l="1"/>
  <c r="B18" i="4" s="1"/>
  <c r="B13" i="4" s="1"/>
  <c r="C38" i="12" l="1"/>
  <c r="B9" i="4"/>
  <c r="B20" i="4"/>
  <c r="A22" i="7" s="1"/>
  <c r="C10" i="4"/>
  <c r="B10" i="4" s="1"/>
  <c r="C15" i="7" s="1"/>
  <c r="C17" i="7" l="1"/>
  <c r="B11" i="4"/>
  <c r="C19" i="7" s="1"/>
</calcChain>
</file>

<file path=xl/sharedStrings.xml><?xml version="1.0" encoding="utf-8"?>
<sst xmlns="http://schemas.openxmlformats.org/spreadsheetml/2006/main" count="1029" uniqueCount="619">
  <si>
    <t>g</t>
  </si>
  <si>
    <t>Moles of Oxalic Acid</t>
  </si>
  <si>
    <t>moles</t>
  </si>
  <si>
    <t>g/mole</t>
  </si>
  <si>
    <t>Volume of the volumetric flask used</t>
  </si>
  <si>
    <t>ml</t>
  </si>
  <si>
    <t>Molarity of the Oxalic Acid</t>
  </si>
  <si>
    <t>moles/liter</t>
  </si>
  <si>
    <t>Molarity of the Stock Solution Used</t>
  </si>
  <si>
    <t>Volume of the Stock Solution Used</t>
  </si>
  <si>
    <t>Final Volume of your Solution</t>
  </si>
  <si>
    <r>
      <t>Approximate</t>
    </r>
    <r>
      <rPr>
        <sz val="10"/>
        <rFont val="Arial"/>
        <family val="2"/>
      </rPr>
      <t xml:space="preserve"> Molarity of your NaOH Solution</t>
    </r>
  </si>
  <si>
    <t>liter</t>
  </si>
  <si>
    <t>Student's Mean Molarity of Unknown Sample</t>
  </si>
  <si>
    <t>Section</t>
  </si>
  <si>
    <t>Student's Unknown Value from table</t>
  </si>
  <si>
    <t>Student User ID</t>
  </si>
  <si>
    <t>student user id</t>
  </si>
  <si>
    <t>unknown #</t>
  </si>
  <si>
    <t>unknown molarity</t>
  </si>
  <si>
    <t>first</t>
  </si>
  <si>
    <t>last</t>
  </si>
  <si>
    <t>% Difference in student's molarity and literature value</t>
  </si>
  <si>
    <t>Formula Mass of Oxalic Acid, Dihydrate</t>
  </si>
  <si>
    <t>comp value</t>
  </si>
  <si>
    <t>diff student and comp</t>
  </si>
  <si>
    <t>% diff</t>
  </si>
  <si>
    <t>Mass of Oxalic Acid + Beaker</t>
  </si>
  <si>
    <t>Mass of Beaker</t>
  </si>
  <si>
    <t>Mass of Oxalic Acid</t>
  </si>
  <si>
    <t>C</t>
  </si>
  <si>
    <t>H</t>
  </si>
  <si>
    <t>O</t>
  </si>
  <si>
    <t>H2C2O4</t>
  </si>
  <si>
    <t>H2O</t>
  </si>
  <si>
    <t>oxalic acid dihydrate</t>
  </si>
  <si>
    <t>Number of trials</t>
  </si>
  <si>
    <t>Trial 1</t>
  </si>
  <si>
    <t>Trial 2</t>
  </si>
  <si>
    <t>Trial 3</t>
  </si>
  <si>
    <t>Trial 4</t>
  </si>
  <si>
    <t>Initial buret reading (mL)</t>
  </si>
  <si>
    <t>final buret reading (mL)</t>
  </si>
  <si>
    <t>volume or titrant (base)(mL)</t>
  </si>
  <si>
    <t>computer vaue</t>
  </si>
  <si>
    <t>diff student and computer</t>
  </si>
  <si>
    <t>average molarity of vinegar solution (M)</t>
  </si>
  <si>
    <t>computer value</t>
  </si>
  <si>
    <r>
      <t>molarity of standard H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C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  <r>
      <rPr>
        <vertAlign val="subscript"/>
        <sz val="10"/>
        <rFont val="Arial"/>
        <family val="2"/>
      </rPr>
      <t>4</t>
    </r>
    <r>
      <rPr>
        <sz val="10"/>
        <rFont val="Arial"/>
        <family val="2"/>
      </rPr>
      <t xml:space="preserve"> solution (M)</t>
    </r>
  </si>
  <si>
    <t>number of moles NaOH (mol)</t>
  </si>
  <si>
    <t>molarity of NaOH (M)</t>
  </si>
  <si>
    <r>
      <t>number of moles of H</t>
    </r>
    <r>
      <rPr>
        <sz val="8"/>
        <rFont val="Arial"/>
        <family val="2"/>
      </rPr>
      <t>2</t>
    </r>
    <r>
      <rPr>
        <sz val="10"/>
        <rFont val="Arial"/>
        <family val="2"/>
      </rPr>
      <t>C</t>
    </r>
    <r>
      <rPr>
        <sz val="8"/>
        <rFont val="Arial"/>
        <family val="2"/>
      </rPr>
      <t>2</t>
    </r>
    <r>
      <rPr>
        <sz val="10"/>
        <rFont val="Arial"/>
        <family val="2"/>
      </rPr>
      <t>O</t>
    </r>
    <r>
      <rPr>
        <sz val="8"/>
        <rFont val="Arial"/>
        <family val="2"/>
      </rPr>
      <t>4</t>
    </r>
    <r>
      <rPr>
        <sz val="10"/>
        <rFont val="Arial"/>
        <family val="2"/>
      </rPr>
      <t xml:space="preserve">  (mol)</t>
    </r>
  </si>
  <si>
    <t>volume of unknown (mL)</t>
  </si>
  <si>
    <r>
      <t>molarity of standard NaOH</t>
    </r>
    <r>
      <rPr>
        <sz val="10"/>
        <rFont val="Arial"/>
        <family val="2"/>
      </rPr>
      <t xml:space="preserve"> solution (M)</t>
    </r>
  </si>
  <si>
    <t>number of moles acetic acid (mol)</t>
  </si>
  <si>
    <r>
      <t>molarity of HC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H</t>
    </r>
    <r>
      <rPr>
        <vertAlign val="subscript"/>
        <sz val="10"/>
        <rFont val="Arial"/>
        <family val="2"/>
      </rPr>
      <t>3</t>
    </r>
    <r>
      <rPr>
        <sz val="10"/>
        <rFont val="Arial"/>
        <family val="2"/>
      </rPr>
      <t>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(M)</t>
    </r>
  </si>
  <si>
    <t>Density of vinegar solution</t>
  </si>
  <si>
    <t>g/mL</t>
  </si>
  <si>
    <t>Mass of acetic acid in 1 L solution</t>
  </si>
  <si>
    <t>Mass of 1 L vinegar</t>
  </si>
  <si>
    <t>Mass percent acetic acid in vinegar</t>
  </si>
  <si>
    <t>calc check</t>
  </si>
  <si>
    <t>error allowed</t>
  </si>
  <si>
    <t>mL</t>
  </si>
  <si>
    <t>average molarity ofNaOH solution (M)</t>
  </si>
  <si>
    <t>section</t>
  </si>
  <si>
    <t>Name</t>
  </si>
  <si>
    <t>I use the students volume here since it is a measured value</t>
  </si>
  <si>
    <t>I allow a large % error here since students may not measure well.</t>
  </si>
  <si>
    <t>Moles of NaOH in your prepared solution</t>
  </si>
  <si>
    <t xml:space="preserve">Standardization of NaOH Solution </t>
  </si>
  <si>
    <t>Preparation of NaOH solution</t>
  </si>
  <si>
    <t>volume of standard oxalic acid solution (mL)</t>
  </si>
  <si>
    <t>minimum number of trials</t>
  </si>
  <si>
    <t>penalty for small number of trials</t>
  </si>
  <si>
    <t>Oxalic Acid Preparation</t>
  </si>
  <si>
    <t>Vinegar Titration</t>
  </si>
  <si>
    <t>Titration of your Unknown Sample</t>
  </si>
  <si>
    <t>Molarity of Oxalic Acid Standard</t>
  </si>
  <si>
    <t>Molarity of Standard Sodium Hydroxide Solution</t>
  </si>
  <si>
    <t>Molarity of Vinegar Solution</t>
  </si>
  <si>
    <t>Calculation Score</t>
  </si>
  <si>
    <t>Accuracy Score</t>
  </si>
  <si>
    <t>Total Score</t>
  </si>
  <si>
    <t>M</t>
  </si>
  <si>
    <t>%</t>
  </si>
  <si>
    <t xml:space="preserve"> /20</t>
  </si>
  <si>
    <t xml:space="preserve"> /10</t>
  </si>
  <si>
    <t xml:space="preserve"> /30</t>
  </si>
  <si>
    <t>Determination of Percent Acetic Acid in Vinegar</t>
  </si>
  <si>
    <t>Awesome job</t>
  </si>
  <si>
    <t>Good Job</t>
  </si>
  <si>
    <t>Nice Job</t>
  </si>
  <si>
    <t>Looks Great</t>
  </si>
  <si>
    <t>Great Work</t>
  </si>
  <si>
    <t>Good Work</t>
  </si>
  <si>
    <t>Work on lab technique to improve score</t>
  </si>
  <si>
    <t>comment on students work</t>
  </si>
  <si>
    <t>student unknown score</t>
  </si>
  <si>
    <t>student calculation score</t>
  </si>
  <si>
    <t>calculation points</t>
  </si>
  <si>
    <t>acid prep</t>
  </si>
  <si>
    <t>NaOH prep</t>
  </si>
  <si>
    <t>NaOH standardization</t>
  </si>
  <si>
    <t>vinegar titration</t>
  </si>
  <si>
    <t>vinegar percent</t>
  </si>
  <si>
    <t>calc check points</t>
  </si>
  <si>
    <t>calc check totals</t>
  </si>
  <si>
    <t>value to be reported on summary sheet</t>
  </si>
  <si>
    <t>calc check total</t>
  </si>
  <si>
    <t>App4roximate Molarity Sodium Hydroxide</t>
  </si>
  <si>
    <t>total student score</t>
  </si>
  <si>
    <t>summary message</t>
  </si>
  <si>
    <t>Molarity of Acetic Acid in Vinegar Solution</t>
  </si>
  <si>
    <t>number of moles of H2C2O4  (mol)</t>
  </si>
  <si>
    <t>molarity of standard NaOH solution (M)</t>
  </si>
  <si>
    <t>computer molarity of standard oxalic acid solution</t>
  </si>
  <si>
    <t>Work on your accuracy.</t>
  </si>
  <si>
    <t>amydaly</t>
  </si>
  <si>
    <t>dunn 4070</t>
  </si>
  <si>
    <t>AMY</t>
  </si>
  <si>
    <t>DALY</t>
  </si>
  <si>
    <t>theirriendavis</t>
  </si>
  <si>
    <t>THEIRRIEN</t>
  </si>
  <si>
    <t>DAVIS</t>
  </si>
  <si>
    <t>axeldelgado</t>
  </si>
  <si>
    <t>AXEL</t>
  </si>
  <si>
    <t>DELGADO</t>
  </si>
  <si>
    <t>sarabelassaad</t>
  </si>
  <si>
    <t>SARAB</t>
  </si>
  <si>
    <t>ELASSAAD</t>
  </si>
  <si>
    <t>marthagallegos</t>
  </si>
  <si>
    <t>MARTHA</t>
  </si>
  <si>
    <t>GALLEGOS</t>
  </si>
  <si>
    <t>colleengilbert</t>
  </si>
  <si>
    <t>COLLEEN</t>
  </si>
  <si>
    <t>GILBERT</t>
  </si>
  <si>
    <t>jenaehernandez</t>
  </si>
  <si>
    <t>JENAE</t>
  </si>
  <si>
    <t>HERNANDEZ</t>
  </si>
  <si>
    <t>timmccarthy</t>
  </si>
  <si>
    <t>TIM</t>
  </si>
  <si>
    <t>MCCARTHY</t>
  </si>
  <si>
    <t>jessicamendez</t>
  </si>
  <si>
    <t>JESSICA</t>
  </si>
  <si>
    <t>MENDEZ</t>
  </si>
  <si>
    <t>christianmiller</t>
  </si>
  <si>
    <t>CHRISTIAN</t>
  </si>
  <si>
    <t>MILLER</t>
  </si>
  <si>
    <t>damianmontlavo</t>
  </si>
  <si>
    <t>DAMIAN</t>
  </si>
  <si>
    <t>MONTALVO</t>
  </si>
  <si>
    <t>mhychellepieper</t>
  </si>
  <si>
    <t>MHYCHELLE</t>
  </si>
  <si>
    <t>PIEPER</t>
  </si>
  <si>
    <t>andytran</t>
  </si>
  <si>
    <t>ANDY</t>
  </si>
  <si>
    <t>TRAN</t>
  </si>
  <si>
    <t>nicoletyler</t>
  </si>
  <si>
    <t>NICOLE</t>
  </si>
  <si>
    <t>TYLER</t>
  </si>
  <si>
    <t>marcovega</t>
  </si>
  <si>
    <t>MARCO</t>
  </si>
  <si>
    <t>VEGA</t>
  </si>
  <si>
    <t>jordanwhite</t>
  </si>
  <si>
    <t>JORDAN</t>
  </si>
  <si>
    <t>WHITE</t>
  </si>
  <si>
    <t>remaalsadoon</t>
  </si>
  <si>
    <t>dunn 8841</t>
  </si>
  <si>
    <t>REMA</t>
  </si>
  <si>
    <t>AL SADOON</t>
  </si>
  <si>
    <t>yousifalbasri</t>
  </si>
  <si>
    <t>YOUSIF</t>
  </si>
  <si>
    <t>ALBASRI</t>
  </si>
  <si>
    <t>ryandobbs</t>
  </si>
  <si>
    <t>RYAN</t>
  </si>
  <si>
    <t>DOBBS</t>
  </si>
  <si>
    <t>michellegarcia-zamudio</t>
  </si>
  <si>
    <t>MICHELLE</t>
  </si>
  <si>
    <t>GARCIA-ZAMUDIO</t>
  </si>
  <si>
    <t>dimahermiz</t>
  </si>
  <si>
    <t>DIMA</t>
  </si>
  <si>
    <t>HERMIZ</t>
  </si>
  <si>
    <t>hannakelsey</t>
  </si>
  <si>
    <t>HANNA</t>
  </si>
  <si>
    <t>KELSEY</t>
  </si>
  <si>
    <t>eunhwangkim</t>
  </si>
  <si>
    <t>EUN HWANG</t>
  </si>
  <si>
    <t>KIM</t>
  </si>
  <si>
    <t>fridamartinez</t>
  </si>
  <si>
    <t>FRIDA</t>
  </si>
  <si>
    <t>MARTINEZ</t>
  </si>
  <si>
    <t>parrisreed</t>
  </si>
  <si>
    <t>PARRIS</t>
  </si>
  <si>
    <t>REED</t>
  </si>
  <si>
    <t>sarahtoma</t>
  </si>
  <si>
    <t>SARAH</t>
  </si>
  <si>
    <t>TOMA</t>
  </si>
  <si>
    <t>stevenbutcher</t>
  </si>
  <si>
    <t>joshi 4062</t>
  </si>
  <si>
    <t>STEVEN</t>
  </si>
  <si>
    <t>BUTCHER</t>
  </si>
  <si>
    <t>kyleeckhoff</t>
  </si>
  <si>
    <t>KYLE</t>
  </si>
  <si>
    <t>ECKHOFF</t>
  </si>
  <si>
    <t>abdikarimfarah</t>
  </si>
  <si>
    <t>ABDIKARIM</t>
  </si>
  <si>
    <t>FARAH</t>
  </si>
  <si>
    <t>delaneyfox</t>
  </si>
  <si>
    <t>DELANEY</t>
  </si>
  <si>
    <t>FOX</t>
  </si>
  <si>
    <t>kayleehayden</t>
  </si>
  <si>
    <t>KAYLEE</t>
  </si>
  <si>
    <t>HAYDEN</t>
  </si>
  <si>
    <t>christinakeegan</t>
  </si>
  <si>
    <t>CHRISTINA</t>
  </si>
  <si>
    <t>KEEGAN</t>
  </si>
  <si>
    <t>eriklawrence</t>
  </si>
  <si>
    <t>ERIK</t>
  </si>
  <si>
    <t>LAWRENCE</t>
  </si>
  <si>
    <t>sergioloeza</t>
  </si>
  <si>
    <t>SERGIO</t>
  </si>
  <si>
    <t>LOEZA</t>
  </si>
  <si>
    <t>johnnynguyen</t>
  </si>
  <si>
    <t>JOHNNY</t>
  </si>
  <si>
    <t>NGUYEN</t>
  </si>
  <si>
    <t>thomaswilcox</t>
  </si>
  <si>
    <t>THOMAS</t>
  </si>
  <si>
    <t>WILCOX</t>
  </si>
  <si>
    <t>isabelawright</t>
  </si>
  <si>
    <t>ISABELA</t>
  </si>
  <si>
    <t>WRIGHT</t>
  </si>
  <si>
    <t>jorgechairez</t>
  </si>
  <si>
    <t>joshi 4063</t>
  </si>
  <si>
    <t>JORGE</t>
  </si>
  <si>
    <t>CHAIREZ</t>
  </si>
  <si>
    <t>gissellecontreras</t>
  </si>
  <si>
    <t>GISSELLE</t>
  </si>
  <si>
    <t>CONTRERAS</t>
  </si>
  <si>
    <t>valdiaz</t>
  </si>
  <si>
    <t>VAL</t>
  </si>
  <si>
    <t>DIAZ</t>
  </si>
  <si>
    <t>sheaheaton</t>
  </si>
  <si>
    <t>SHEA</t>
  </si>
  <si>
    <t>HEATON</t>
  </si>
  <si>
    <t>tylerkellogg</t>
  </si>
  <si>
    <t>KELLOGG</t>
  </si>
  <si>
    <t>josephlevine</t>
  </si>
  <si>
    <t>JOSEPH</t>
  </si>
  <si>
    <t>LEVINE</t>
  </si>
  <si>
    <t>gabbylococo</t>
  </si>
  <si>
    <t>GABBY</t>
  </si>
  <si>
    <t>LOCOCO</t>
  </si>
  <si>
    <t>kotaromalone</t>
  </si>
  <si>
    <t>KOTARO</t>
  </si>
  <si>
    <t>MALONE</t>
  </si>
  <si>
    <t>daniellamunoz</t>
  </si>
  <si>
    <t>DANIELLA</t>
  </si>
  <si>
    <t>MUNOZ</t>
  </si>
  <si>
    <t>lisanguyen</t>
  </si>
  <si>
    <t>LISA</t>
  </si>
  <si>
    <t>chloereambo</t>
  </si>
  <si>
    <t>CHLOE</t>
  </si>
  <si>
    <t>RAMBO</t>
  </si>
  <si>
    <t>cameronredelings</t>
  </si>
  <si>
    <t>CAMERON</t>
  </si>
  <si>
    <t>REDELINGS</t>
  </si>
  <si>
    <t>alyssasanchez</t>
  </si>
  <si>
    <t>ALYSSA</t>
  </si>
  <si>
    <t>SANCHEZ</t>
  </si>
  <si>
    <t>trevorsmith</t>
  </si>
  <si>
    <t>TREVOR</t>
  </si>
  <si>
    <t>SMITH</t>
  </si>
  <si>
    <t>alexspatafore</t>
  </si>
  <si>
    <t>ALEX</t>
  </si>
  <si>
    <t>SPATAFORE</t>
  </si>
  <si>
    <t>triciabilog</t>
  </si>
  <si>
    <t>kimmel 4064</t>
  </si>
  <si>
    <t>TRICIA</t>
  </si>
  <si>
    <t>BILOG</t>
  </si>
  <si>
    <t>eduardobustos</t>
  </si>
  <si>
    <t>EDUARDO</t>
  </si>
  <si>
    <t>BUSTOS</t>
  </si>
  <si>
    <t>ninabyrne</t>
  </si>
  <si>
    <t>NINA</t>
  </si>
  <si>
    <t>BYRNE</t>
  </si>
  <si>
    <t>aliyahcisneros</t>
  </si>
  <si>
    <t>ALIYAH</t>
  </si>
  <si>
    <t>CISNEROS</t>
  </si>
  <si>
    <t>davidcuevas</t>
  </si>
  <si>
    <t>DAVID</t>
  </si>
  <si>
    <t>CUEVAS</t>
  </si>
  <si>
    <t>bernadettefout</t>
  </si>
  <si>
    <t>BERNADETTE</t>
  </si>
  <si>
    <t>FOUT</t>
  </si>
  <si>
    <t>johannagalloway</t>
  </si>
  <si>
    <t>JOHANNA</t>
  </si>
  <si>
    <t>GALLOWAY</t>
  </si>
  <si>
    <t>saragarcia</t>
  </si>
  <si>
    <t>SARA</t>
  </si>
  <si>
    <t>GARCIA</t>
  </si>
  <si>
    <t>dalejingco</t>
  </si>
  <si>
    <t>DALE</t>
  </si>
  <si>
    <t>JINGCO</t>
  </si>
  <si>
    <t>sofialopez-orraca</t>
  </si>
  <si>
    <t>SOFIA</t>
  </si>
  <si>
    <t>LOPEZ-ORRACA</t>
  </si>
  <si>
    <t>colemartineau</t>
  </si>
  <si>
    <t>COLE</t>
  </si>
  <si>
    <t>MARTINEAU</t>
  </si>
  <si>
    <t>somayamohmmand</t>
  </si>
  <si>
    <t>SOMAYA</t>
  </si>
  <si>
    <t>MOHMMAND</t>
  </si>
  <si>
    <t>jorelinmonter</t>
  </si>
  <si>
    <t>JORELIN</t>
  </si>
  <si>
    <t>MONTER</t>
  </si>
  <si>
    <t>kailapason</t>
  </si>
  <si>
    <t>KAILA</t>
  </si>
  <si>
    <t>PASON</t>
  </si>
  <si>
    <t>danielaperez</t>
  </si>
  <si>
    <t>DANIELA</t>
  </si>
  <si>
    <t>PEREZ</t>
  </si>
  <si>
    <t>ericaprincipe</t>
  </si>
  <si>
    <t>ERICA</t>
  </si>
  <si>
    <t>PRINCIPE</t>
  </si>
  <si>
    <t>bellarojas</t>
  </si>
  <si>
    <t>BELLA</t>
  </si>
  <si>
    <t>ROJAS</t>
  </si>
  <si>
    <t>brisarueda</t>
  </si>
  <si>
    <t>BRISA</t>
  </si>
  <si>
    <t>RUEDA</t>
  </si>
  <si>
    <t>danielshaheen</t>
  </si>
  <si>
    <t>DANIEL</t>
  </si>
  <si>
    <t>SHAHEEN</t>
  </si>
  <si>
    <t>madalynnsilvia</t>
  </si>
  <si>
    <t>MADALYNN</t>
  </si>
  <si>
    <t>SILVIA</t>
  </si>
  <si>
    <t>zainabsubhi</t>
  </si>
  <si>
    <t>ZAINAB</t>
  </si>
  <si>
    <t>SUBHI</t>
  </si>
  <si>
    <t>madelainetorgerson</t>
  </si>
  <si>
    <t>MADELAINE</t>
  </si>
  <si>
    <t>TORGERSON</t>
  </si>
  <si>
    <t>angeltorres</t>
  </si>
  <si>
    <t>ANGEL</t>
  </si>
  <si>
    <t>TORRES</t>
  </si>
  <si>
    <t>nadusdavazquez</t>
  </si>
  <si>
    <t>NADUSDA</t>
  </si>
  <si>
    <t>VAZQUEZ</t>
  </si>
  <si>
    <t>miguelwoo</t>
  </si>
  <si>
    <t>MIGUEL</t>
  </si>
  <si>
    <t>WOO</t>
  </si>
  <si>
    <t>rafaelbernal-gonzalez</t>
  </si>
  <si>
    <t>kimmel 4065</t>
  </si>
  <si>
    <t>RAFAEL</t>
  </si>
  <si>
    <t>BERNAL-GONZALEZ</t>
  </si>
  <si>
    <t>dejabowen</t>
  </si>
  <si>
    <t>DEJA</t>
  </si>
  <si>
    <t>BOWEN</t>
  </si>
  <si>
    <t>daniellegosalvez</t>
  </si>
  <si>
    <t>DANIELLE</t>
  </si>
  <si>
    <t>GONSALVEZ</t>
  </si>
  <si>
    <t>jennifergonzalez</t>
  </si>
  <si>
    <t>JENNIFER</t>
  </si>
  <si>
    <t>GONZALEZ</t>
  </si>
  <si>
    <t>jonathanherde</t>
  </si>
  <si>
    <t>JONATHAN</t>
  </si>
  <si>
    <t>HERDE</t>
  </si>
  <si>
    <t>mariagabrielamontang</t>
  </si>
  <si>
    <t>MARIA GABRIELA</t>
  </si>
  <si>
    <t>MONTANG</t>
  </si>
  <si>
    <t>mackenziemulick</t>
  </si>
  <si>
    <t>MACKENZIE</t>
  </si>
  <si>
    <t>MULICK</t>
  </si>
  <si>
    <t>alexiapayan</t>
  </si>
  <si>
    <t>ALEXIA</t>
  </si>
  <si>
    <t>PAYAN</t>
  </si>
  <si>
    <t>ngocandytrinh</t>
  </si>
  <si>
    <t>NGOC ANDY</t>
  </si>
  <si>
    <t>TRINH</t>
  </si>
  <si>
    <t>rebeccaxavier</t>
  </si>
  <si>
    <t>REBECCA</t>
  </si>
  <si>
    <t>XAVIER</t>
  </si>
  <si>
    <t>hanoafalnasser</t>
  </si>
  <si>
    <t>larter 4059</t>
  </si>
  <si>
    <t>HANOAF</t>
  </si>
  <si>
    <t>AL NASSER</t>
  </si>
  <si>
    <t>taliabennett</t>
  </si>
  <si>
    <t>TALIA</t>
  </si>
  <si>
    <t>BENNETT</t>
  </si>
  <si>
    <t>ethanbergman</t>
  </si>
  <si>
    <t>ETHAN</t>
  </si>
  <si>
    <t>BERGMAN</t>
  </si>
  <si>
    <t>riverschytraus</t>
  </si>
  <si>
    <t>RIVERS</t>
  </si>
  <si>
    <t>CHYTRAUS</t>
  </si>
  <si>
    <t>samanthadeus</t>
  </si>
  <si>
    <t>SAMANTHA</t>
  </si>
  <si>
    <t>DEUS</t>
  </si>
  <si>
    <t>ameliaelliott</t>
  </si>
  <si>
    <t>AMELIA</t>
  </si>
  <si>
    <t>ELLIOTT</t>
  </si>
  <si>
    <t>trinityfleck</t>
  </si>
  <si>
    <t>TRINITY</t>
  </si>
  <si>
    <t>FLECK</t>
  </si>
  <si>
    <t>gabrielfrost</t>
  </si>
  <si>
    <t>GABRIEL</t>
  </si>
  <si>
    <t>FROST</t>
  </si>
  <si>
    <t>kurtgayo</t>
  </si>
  <si>
    <t>KURT</t>
  </si>
  <si>
    <t>GAYO</t>
  </si>
  <si>
    <t>ghazwankhudhur</t>
  </si>
  <si>
    <t>GHAZWAN</t>
  </si>
  <si>
    <t>KHUDHUR</t>
  </si>
  <si>
    <t>yongxiliang</t>
  </si>
  <si>
    <t>YONGXI</t>
  </si>
  <si>
    <t>LIANG</t>
  </si>
  <si>
    <t>christophermartinez</t>
  </si>
  <si>
    <t>CHRISTOPHER</t>
  </si>
  <si>
    <t>clairenguyen</t>
  </si>
  <si>
    <t>CLAIRE</t>
  </si>
  <si>
    <t>denyserosales</t>
  </si>
  <si>
    <t>DENYSE</t>
  </si>
  <si>
    <t>ROSALES</t>
  </si>
  <si>
    <t>nathanserrano</t>
  </si>
  <si>
    <t>NATHAN</t>
  </si>
  <si>
    <t>SERRANO</t>
  </si>
  <si>
    <t>shannonstemper</t>
  </si>
  <si>
    <t>SHANNON</t>
  </si>
  <si>
    <t>STEMPER</t>
  </si>
  <si>
    <t>camryntaylor</t>
  </si>
  <si>
    <t>CAMRYN</t>
  </si>
  <si>
    <t>TAYLOR</t>
  </si>
  <si>
    <t>adriantheweny</t>
  </si>
  <si>
    <t>ADRIAN</t>
  </si>
  <si>
    <t>THEWENY</t>
  </si>
  <si>
    <t>vouchlyyun</t>
  </si>
  <si>
    <t>VOUCHLY</t>
  </si>
  <si>
    <t>YUN</t>
  </si>
  <si>
    <t>imanalraeai</t>
  </si>
  <si>
    <t>larter 4071</t>
  </si>
  <si>
    <t>IMAN</t>
  </si>
  <si>
    <t>ALRAEAI</t>
  </si>
  <si>
    <t>nicolebishop</t>
  </si>
  <si>
    <t>BISHOP</t>
  </si>
  <si>
    <t>kevinbrito</t>
  </si>
  <si>
    <t>KEVIN</t>
  </si>
  <si>
    <t>BRITO</t>
  </si>
  <si>
    <t>chrischambers</t>
  </si>
  <si>
    <t>CHRIS</t>
  </si>
  <si>
    <t>CHAMBERS</t>
  </si>
  <si>
    <t>avielcleveland</t>
  </si>
  <si>
    <t>AVIEL</t>
  </si>
  <si>
    <t>CLEVELAND</t>
  </si>
  <si>
    <t>hasardoski</t>
  </si>
  <si>
    <t>HASAR</t>
  </si>
  <si>
    <t>DOSKI</t>
  </si>
  <si>
    <t>dylanfrench</t>
  </si>
  <si>
    <t>DYLAN</t>
  </si>
  <si>
    <t>FRENCH</t>
  </si>
  <si>
    <t>ishtarhumam</t>
  </si>
  <si>
    <t>ISHTAR</t>
  </si>
  <si>
    <t>HUMAM</t>
  </si>
  <si>
    <t>patrickibarra</t>
  </si>
  <si>
    <t>PATRICK</t>
  </si>
  <si>
    <t>IBARRA</t>
  </si>
  <si>
    <t>ashleyleland</t>
  </si>
  <si>
    <t>ASHLEY</t>
  </si>
  <si>
    <t>LELAND</t>
  </si>
  <si>
    <t>gustavomartinez</t>
  </si>
  <si>
    <t>GUSTAVO</t>
  </si>
  <si>
    <t>aubryanamasters</t>
  </si>
  <si>
    <t>AUBRYANA</t>
  </si>
  <si>
    <t>MASTERS</t>
  </si>
  <si>
    <t>taylormcdaniel</t>
  </si>
  <si>
    <t>MCDANIEL</t>
  </si>
  <si>
    <t>madisonmerritt</t>
  </si>
  <si>
    <t>MADISON</t>
  </si>
  <si>
    <t>MERRITT</t>
  </si>
  <si>
    <t>liammulrooney</t>
  </si>
  <si>
    <t>LIAM</t>
  </si>
  <si>
    <t>MULROONEY</t>
  </si>
  <si>
    <t>jameso'connor-almeyda</t>
  </si>
  <si>
    <t>JAMES</t>
  </si>
  <si>
    <t>O'CONNOR-ALMEYDA</t>
  </si>
  <si>
    <t>edgarromero</t>
  </si>
  <si>
    <t>EDGAR</t>
  </si>
  <si>
    <t>ROMERO</t>
  </si>
  <si>
    <t>ambersanchez</t>
  </si>
  <si>
    <t>AMBER</t>
  </si>
  <si>
    <t>britanyservin</t>
  </si>
  <si>
    <t>BRITANY</t>
  </si>
  <si>
    <t>SERVIN</t>
  </si>
  <si>
    <t>matttrovaten</t>
  </si>
  <si>
    <t>MATT</t>
  </si>
  <si>
    <t>TROVATEN</t>
  </si>
  <si>
    <t>maryamado</t>
  </si>
  <si>
    <t>valder 4066</t>
  </si>
  <si>
    <t>MARYAM</t>
  </si>
  <si>
    <t>ADO</t>
  </si>
  <si>
    <t>daniahal dumaimi</t>
  </si>
  <si>
    <t>DANIAH</t>
  </si>
  <si>
    <t>AL DUMAIMI</t>
  </si>
  <si>
    <t>noebaeza</t>
  </si>
  <si>
    <t>NOE</t>
  </si>
  <si>
    <t>BAEZA</t>
  </si>
  <si>
    <t>summerbarrett</t>
  </si>
  <si>
    <t>SUMMER</t>
  </si>
  <si>
    <t>BARRETT</t>
  </si>
  <si>
    <t>noahboes</t>
  </si>
  <si>
    <t>NOAH</t>
  </si>
  <si>
    <t>BOES</t>
  </si>
  <si>
    <t>emilybrianza</t>
  </si>
  <si>
    <t>EMILY</t>
  </si>
  <si>
    <t>BRIANZA</t>
  </si>
  <si>
    <t>wyattcrowell</t>
  </si>
  <si>
    <t>WYATT</t>
  </si>
  <si>
    <t>CROWELL</t>
  </si>
  <si>
    <t>tanyadiaz</t>
  </si>
  <si>
    <t>TANYA</t>
  </si>
  <si>
    <t>shelbyford</t>
  </si>
  <si>
    <t>SHELBY</t>
  </si>
  <si>
    <t>FORD</t>
  </si>
  <si>
    <t>tobygaut</t>
  </si>
  <si>
    <t>TOBY</t>
  </si>
  <si>
    <t>GAUT</t>
  </si>
  <si>
    <t>andrewhurst</t>
  </si>
  <si>
    <t>ANDREW</t>
  </si>
  <si>
    <t>HURST</t>
  </si>
  <si>
    <t>johnnyhuynh</t>
  </si>
  <si>
    <t>HUYNH</t>
  </si>
  <si>
    <t>elisabethjordan</t>
  </si>
  <si>
    <t>ELISABETH</t>
  </si>
  <si>
    <t>davidjuarez</t>
  </si>
  <si>
    <t>JUAREZ</t>
  </si>
  <si>
    <t>joemedina</t>
  </si>
  <si>
    <t>JADE</t>
  </si>
  <si>
    <t>MEDINA</t>
  </si>
  <si>
    <t>hamzamohammed</t>
  </si>
  <si>
    <t>HAMZA</t>
  </si>
  <si>
    <t>MOHAMMED</t>
  </si>
  <si>
    <t>tomasmoshi</t>
  </si>
  <si>
    <t>TOMAS</t>
  </si>
  <si>
    <t>MOSHI</t>
  </si>
  <si>
    <t>gabrriellenagtalon</t>
  </si>
  <si>
    <t>GABRRIELLE</t>
  </si>
  <si>
    <t>NAGTALON</t>
  </si>
  <si>
    <t>trangnguyen</t>
  </si>
  <si>
    <t>TRANG</t>
  </si>
  <si>
    <t>carissaohm</t>
  </si>
  <si>
    <t>CARISSA</t>
  </si>
  <si>
    <t>OHM</t>
  </si>
  <si>
    <t>adansantin</t>
  </si>
  <si>
    <t>ADAN</t>
  </si>
  <si>
    <t>SANTIN</t>
  </si>
  <si>
    <t>remingtonsteele</t>
  </si>
  <si>
    <t>REMINGTON</t>
  </si>
  <si>
    <t>STEELE</t>
  </si>
  <si>
    <t>erenugur</t>
  </si>
  <si>
    <t>EREN</t>
  </si>
  <si>
    <t>UGUR</t>
  </si>
  <si>
    <t>thomasuppenkamp</t>
  </si>
  <si>
    <t>UPPENKAMP</t>
  </si>
  <si>
    <t>mayazimmer</t>
  </si>
  <si>
    <t>MAYA</t>
  </si>
  <si>
    <t>ZIMMER</t>
  </si>
  <si>
    <t>analisaarrington</t>
  </si>
  <si>
    <t>valder 4067</t>
  </si>
  <si>
    <t>ANALISA</t>
  </si>
  <si>
    <t>ARRINGTON</t>
  </si>
  <si>
    <t>marianabareno randall</t>
  </si>
  <si>
    <t>MARIANA</t>
  </si>
  <si>
    <t>BARENO RANDALL</t>
  </si>
  <si>
    <t>breannaconlon</t>
  </si>
  <si>
    <t>BREANNA</t>
  </si>
  <si>
    <t>CONLON</t>
  </si>
  <si>
    <t>rachelfakhoury</t>
  </si>
  <si>
    <t>RACHEL</t>
  </si>
  <si>
    <t>FAKHOURY</t>
  </si>
  <si>
    <t>jesusgalarzo</t>
  </si>
  <si>
    <t>JESUS</t>
  </si>
  <si>
    <t>GALARZO</t>
  </si>
  <si>
    <t>tristengatecliff</t>
  </si>
  <si>
    <t>TRISTEN</t>
  </si>
  <si>
    <t>GATECLIFF</t>
  </si>
  <si>
    <t>antonohernandez</t>
  </si>
  <si>
    <t>ANTONO</t>
  </si>
  <si>
    <t>leslieannlacasa</t>
  </si>
  <si>
    <t>LESLIE ANN</t>
  </si>
  <si>
    <t>LACASA</t>
  </si>
  <si>
    <t>mariahlascano</t>
  </si>
  <si>
    <t>MARIAH</t>
  </si>
  <si>
    <t>LASCANO</t>
  </si>
  <si>
    <t>brandonmaldonado</t>
  </si>
  <si>
    <t>BRANDON</t>
  </si>
  <si>
    <t>MALDONADO</t>
  </si>
  <si>
    <t>gustavomendez</t>
  </si>
  <si>
    <t>melodypauls</t>
  </si>
  <si>
    <t>MELODY</t>
  </si>
  <si>
    <t>PAULS</t>
  </si>
  <si>
    <t>ericportalez</t>
  </si>
  <si>
    <t>ERIC</t>
  </si>
  <si>
    <t>PORTALEZ</t>
  </si>
  <si>
    <t>gabrielapugh</t>
  </si>
  <si>
    <t>GABRIELA</t>
  </si>
  <si>
    <t>PUGH</t>
  </si>
  <si>
    <t>serenaquezada</t>
  </si>
  <si>
    <t>SERENA</t>
  </si>
  <si>
    <t>QUEZADA</t>
  </si>
  <si>
    <t>haileyraatjes</t>
  </si>
  <si>
    <t>HAILEY</t>
  </si>
  <si>
    <t>RAATJES</t>
  </si>
  <si>
    <t>danielrojas</t>
  </si>
  <si>
    <t>aziarussell</t>
  </si>
  <si>
    <t>AZIA</t>
  </si>
  <si>
    <t>RUSSELL</t>
  </si>
  <si>
    <t>tonoyahuaca</t>
  </si>
  <si>
    <t>TONO</t>
  </si>
  <si>
    <t>YAHUACA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</si>
</sst>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0000"/>
    <numFmt numFmtId="166" formatCode="0.0000"/>
    <numFmt numFmtId="167" formatCode="0.0"/>
    <numFmt numFmtId="168" formatCode="0.000000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Bookman Old Style"/>
      <family val="1"/>
    </font>
    <font>
      <b/>
      <sz val="12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0"/>
      <name val="Berlin Sans FB"/>
      <family val="2"/>
    </font>
    <font>
      <sz val="10"/>
      <color rgb="FFFF0000"/>
      <name val="Arial"/>
      <family val="2"/>
    </font>
    <font>
      <vertAlign val="subscript"/>
      <sz val="10"/>
      <name val="Arial"/>
      <family val="2"/>
    </font>
    <font>
      <sz val="8"/>
      <name val="Arial"/>
      <family val="2"/>
    </font>
    <font>
      <sz val="10"/>
      <color indexed="17"/>
      <name val="Arial"/>
      <family val="2"/>
    </font>
    <font>
      <sz val="10"/>
      <color rgb="FF00B050"/>
      <name val="Arial"/>
      <family val="2"/>
    </font>
    <font>
      <b/>
      <sz val="10"/>
      <color rgb="FFFF0000"/>
      <name val="Arial"/>
      <family val="2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63377788628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3" fillId="0" borderId="0"/>
  </cellStyleXfs>
  <cellXfs count="123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0" fillId="0" borderId="0" xfId="0" applyProtection="1">
      <protection locked="0"/>
    </xf>
    <xf numFmtId="0" fontId="0" fillId="3" borderId="0" xfId="0" applyFill="1"/>
    <xf numFmtId="0" fontId="0" fillId="0" borderId="0" xfId="0" applyFill="1"/>
    <xf numFmtId="0" fontId="0" fillId="3" borderId="0" xfId="0" applyFill="1" applyProtection="1">
      <protection locked="0"/>
    </xf>
    <xf numFmtId="0" fontId="6" fillId="0" borderId="0" xfId="0" applyFont="1"/>
    <xf numFmtId="0" fontId="0" fillId="0" borderId="0" xfId="0" applyFill="1" applyProtection="1">
      <protection locked="0"/>
    </xf>
    <xf numFmtId="0" fontId="7" fillId="0" borderId="0" xfId="0" applyFont="1"/>
    <xf numFmtId="0" fontId="4" fillId="0" borderId="0" xfId="0" applyFont="1"/>
    <xf numFmtId="0" fontId="9" fillId="0" borderId="0" xfId="0" applyNumberFormat="1" applyFont="1" applyFill="1" applyAlignment="1" applyProtection="1">
      <alignment horizontal="center"/>
    </xf>
    <xf numFmtId="0" fontId="0" fillId="0" borderId="0" xfId="0" applyBorder="1"/>
    <xf numFmtId="0" fontId="10" fillId="0" borderId="0" xfId="0" applyFont="1" applyAlignment="1">
      <alignment horizontal="left"/>
    </xf>
    <xf numFmtId="0" fontId="5" fillId="0" borderId="0" xfId="0" applyFont="1" applyProtection="1">
      <protection hidden="1"/>
    </xf>
    <xf numFmtId="0" fontId="8" fillId="0" borderId="0" xfId="0" applyFont="1" applyAlignment="1" applyProtection="1">
      <alignment horizontal="left"/>
      <protection hidden="1"/>
    </xf>
    <xf numFmtId="0" fontId="0" fillId="0" borderId="0" xfId="0" applyProtection="1">
      <protection hidden="1"/>
    </xf>
    <xf numFmtId="0" fontId="8" fillId="0" borderId="0" xfId="0" applyFont="1" applyProtection="1">
      <protection hidden="1"/>
    </xf>
    <xf numFmtId="165" fontId="5" fillId="0" borderId="0" xfId="0" applyNumberFormat="1" applyFont="1" applyProtection="1">
      <protection hidden="1"/>
    </xf>
    <xf numFmtId="0" fontId="0" fillId="0" borderId="0" xfId="0" applyProtection="1">
      <protection locked="0" hidden="1"/>
    </xf>
    <xf numFmtId="164" fontId="5" fillId="0" borderId="0" xfId="0" applyNumberFormat="1" applyFont="1" applyProtection="1">
      <protection hidden="1"/>
    </xf>
    <xf numFmtId="0" fontId="7" fillId="0" borderId="0" xfId="0" applyFont="1" applyProtection="1">
      <protection hidden="1"/>
    </xf>
    <xf numFmtId="0" fontId="11" fillId="0" borderId="0" xfId="0" applyFont="1" applyBorder="1" applyAlignment="1">
      <alignment horizontal="center"/>
    </xf>
    <xf numFmtId="0" fontId="5" fillId="0" borderId="0" xfId="0" applyFont="1" applyBorder="1" applyAlignment="1"/>
    <xf numFmtId="0" fontId="2" fillId="0" borderId="0" xfId="0" applyFont="1" applyBorder="1" applyAlignment="1">
      <alignment horizontal="center"/>
    </xf>
    <xf numFmtId="166" fontId="2" fillId="0" borderId="0" xfId="0" applyNumberFormat="1" applyFont="1" applyBorder="1"/>
    <xf numFmtId="0" fontId="5" fillId="0" borderId="0" xfId="0" applyFont="1" applyBorder="1"/>
    <xf numFmtId="165" fontId="5" fillId="0" borderId="0" xfId="0" applyNumberFormat="1" applyFont="1" applyBorder="1" applyAlignment="1"/>
    <xf numFmtId="0" fontId="8" fillId="0" borderId="0" xfId="0" applyFont="1" applyBorder="1" applyAlignment="1">
      <alignment horizontal="center"/>
    </xf>
    <xf numFmtId="166" fontId="8" fillId="0" borderId="0" xfId="0" applyNumberFormat="1" applyFont="1" applyBorder="1"/>
    <xf numFmtId="0" fontId="2" fillId="0" borderId="0" xfId="0" applyFont="1" applyFill="1" applyBorder="1" applyAlignment="1">
      <alignment horizontal="center" wrapText="1"/>
    </xf>
    <xf numFmtId="0" fontId="11" fillId="0" borderId="0" xfId="0" applyFont="1" applyBorder="1"/>
    <xf numFmtId="0" fontId="0" fillId="0" borderId="0" xfId="0" applyBorder="1" applyAlignment="1"/>
    <xf numFmtId="0" fontId="12" fillId="0" borderId="0" xfId="1" applyFont="1" applyBorder="1"/>
    <xf numFmtId="0" fontId="12" fillId="0" borderId="0" xfId="1" applyFont="1" applyBorder="1" applyAlignment="1">
      <alignment horizontal="center"/>
    </xf>
    <xf numFmtId="166" fontId="2" fillId="0" borderId="0" xfId="0" applyNumberFormat="1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2" fontId="15" fillId="0" borderId="0" xfId="0" applyNumberFormat="1" applyFont="1" applyFill="1" applyProtection="1">
      <protection locked="0"/>
    </xf>
    <xf numFmtId="166" fontId="15" fillId="0" borderId="0" xfId="0" applyNumberFormat="1" applyFont="1" applyFill="1" applyProtection="1">
      <protection locked="0"/>
    </xf>
    <xf numFmtId="0" fontId="0" fillId="5" borderId="0" xfId="0" applyFill="1"/>
    <xf numFmtId="0" fontId="18" fillId="0" borderId="0" xfId="0" applyFont="1" applyProtection="1">
      <protection hidden="1"/>
    </xf>
    <xf numFmtId="0" fontId="19" fillId="0" borderId="0" xfId="0" applyFont="1"/>
    <xf numFmtId="0" fontId="7" fillId="3" borderId="0" xfId="0" applyFont="1" applyFill="1"/>
    <xf numFmtId="0" fontId="9" fillId="0" borderId="0" xfId="0" applyFont="1" applyFill="1" applyAlignment="1" applyProtection="1">
      <alignment horizontal="left"/>
      <protection hidden="1"/>
    </xf>
    <xf numFmtId="0" fontId="7" fillId="0" borderId="0" xfId="0" applyFont="1" applyFill="1"/>
    <xf numFmtId="0" fontId="9" fillId="0" borderId="0" xfId="0" applyFont="1" applyFill="1" applyAlignment="1" applyProtection="1">
      <alignment horizontal="left"/>
      <protection locked="0" hidden="1"/>
    </xf>
    <xf numFmtId="0" fontId="7" fillId="0" borderId="0" xfId="0" applyFont="1" applyBorder="1"/>
    <xf numFmtId="0" fontId="7" fillId="0" borderId="0" xfId="0" applyFont="1" applyFill="1" applyBorder="1"/>
    <xf numFmtId="0" fontId="5" fillId="0" borderId="0" xfId="0" applyFont="1" applyFill="1" applyBorder="1"/>
    <xf numFmtId="0" fontId="7" fillId="6" borderId="0" xfId="0" applyFont="1" applyFill="1"/>
    <xf numFmtId="0" fontId="5" fillId="0" borderId="0" xfId="0" applyFont="1" applyFill="1"/>
    <xf numFmtId="0" fontId="2" fillId="0" borderId="0" xfId="0" applyFont="1" applyProtection="1">
      <protection hidden="1"/>
    </xf>
    <xf numFmtId="0" fontId="0" fillId="0" borderId="0" xfId="0" applyFill="1" applyProtection="1">
      <protection hidden="1"/>
    </xf>
    <xf numFmtId="0" fontId="7" fillId="0" borderId="0" xfId="0" applyFont="1" applyFill="1" applyProtection="1">
      <protection hidden="1"/>
    </xf>
    <xf numFmtId="0" fontId="9" fillId="0" borderId="0" xfId="0" applyFont="1" applyProtection="1">
      <protection hidden="1"/>
    </xf>
    <xf numFmtId="0" fontId="9" fillId="0" borderId="0" xfId="0" applyNumberFormat="1" applyFont="1" applyFill="1" applyAlignment="1" applyProtection="1">
      <alignment horizontal="left"/>
      <protection hidden="1"/>
    </xf>
    <xf numFmtId="0" fontId="9" fillId="0" borderId="0" xfId="0" applyNumberFormat="1" applyFont="1" applyFill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0" fillId="2" borderId="0" xfId="0" applyFill="1" applyProtection="1">
      <protection hidden="1"/>
    </xf>
    <xf numFmtId="0" fontId="15" fillId="0" borderId="0" xfId="0" applyFont="1" applyProtection="1">
      <protection hidden="1"/>
    </xf>
    <xf numFmtId="0" fontId="2" fillId="0" borderId="0" xfId="0" applyFont="1" applyProtection="1"/>
    <xf numFmtId="0" fontId="0" fillId="0" borderId="0" xfId="0" applyProtection="1"/>
    <xf numFmtId="0" fontId="7" fillId="0" borderId="0" xfId="0" applyFont="1" applyProtection="1"/>
    <xf numFmtId="0" fontId="0" fillId="0" borderId="0" xfId="0" applyFill="1" applyProtection="1"/>
    <xf numFmtId="0" fontId="9" fillId="0" borderId="0" xfId="0" applyFont="1" applyProtection="1"/>
    <xf numFmtId="0" fontId="9" fillId="6" borderId="0" xfId="0" applyFont="1" applyFill="1" applyProtection="1"/>
    <xf numFmtId="0" fontId="4" fillId="0" borderId="0" xfId="0" applyFont="1" applyProtection="1"/>
    <xf numFmtId="0" fontId="0" fillId="2" borderId="0" xfId="0" applyFill="1" applyProtection="1"/>
    <xf numFmtId="0" fontId="5" fillId="0" borderId="0" xfId="0" applyFont="1" applyProtection="1"/>
    <xf numFmtId="0" fontId="5" fillId="0" borderId="0" xfId="0" applyFont="1" applyAlignment="1" applyProtection="1">
      <alignment wrapText="1"/>
    </xf>
    <xf numFmtId="2" fontId="15" fillId="0" borderId="0" xfId="0" applyNumberFormat="1" applyFont="1" applyFill="1" applyProtection="1"/>
    <xf numFmtId="0" fontId="19" fillId="0" borderId="0" xfId="0" applyFont="1" applyProtection="1"/>
    <xf numFmtId="2" fontId="0" fillId="0" borderId="0" xfId="0" applyNumberFormat="1" applyFill="1" applyProtection="1"/>
    <xf numFmtId="0" fontId="15" fillId="0" borderId="0" xfId="0" applyFont="1" applyProtection="1"/>
    <xf numFmtId="164" fontId="15" fillId="0" borderId="0" xfId="0" applyNumberFormat="1" applyFont="1" applyProtection="1"/>
    <xf numFmtId="0" fontId="8" fillId="0" borderId="0" xfId="0" applyFont="1" applyAlignment="1" applyProtection="1">
      <alignment horizontal="left"/>
    </xf>
    <xf numFmtId="0" fontId="8" fillId="0" borderId="0" xfId="0" applyFont="1" applyProtection="1"/>
    <xf numFmtId="0" fontId="10" fillId="0" borderId="0" xfId="0" applyFont="1" applyAlignment="1" applyProtection="1">
      <alignment horizontal="left"/>
    </xf>
    <xf numFmtId="0" fontId="7" fillId="3" borderId="0" xfId="0" applyFont="1" applyFill="1" applyProtection="1">
      <protection hidden="1"/>
    </xf>
    <xf numFmtId="0" fontId="6" fillId="0" borderId="0" xfId="0" applyFont="1" applyProtection="1">
      <protection hidden="1"/>
    </xf>
    <xf numFmtId="0" fontId="5" fillId="0" borderId="0" xfId="0" applyFont="1" applyAlignment="1" applyProtection="1">
      <alignment wrapText="1"/>
      <protection hidden="1"/>
    </xf>
    <xf numFmtId="2" fontId="15" fillId="0" borderId="0" xfId="0" applyNumberFormat="1" applyFont="1" applyFill="1" applyProtection="1">
      <protection hidden="1"/>
    </xf>
    <xf numFmtId="0" fontId="5" fillId="0" borderId="0" xfId="0" applyFont="1" applyFill="1" applyProtection="1">
      <protection hidden="1"/>
    </xf>
    <xf numFmtId="0" fontId="3" fillId="0" borderId="0" xfId="0" applyFont="1" applyProtection="1">
      <protection hidden="1"/>
    </xf>
    <xf numFmtId="0" fontId="7" fillId="0" borderId="0" xfId="0" applyFont="1" applyAlignment="1">
      <alignment wrapText="1"/>
    </xf>
    <xf numFmtId="0" fontId="7" fillId="0" borderId="0" xfId="0" applyFont="1" applyAlignment="1" applyProtection="1">
      <alignment wrapText="1"/>
      <protection hidden="1"/>
    </xf>
    <xf numFmtId="0" fontId="10" fillId="0" borderId="0" xfId="0" applyFont="1" applyAlignment="1" applyProtection="1">
      <alignment horizontal="left"/>
      <protection hidden="1"/>
    </xf>
    <xf numFmtId="0" fontId="9" fillId="0" borderId="0" xfId="0" applyFont="1" applyFill="1" applyProtection="1"/>
    <xf numFmtId="0" fontId="4" fillId="0" borderId="0" xfId="0" applyFont="1" applyFill="1" applyAlignment="1" applyProtection="1">
      <alignment horizontal="left"/>
      <protection hidden="1"/>
    </xf>
    <xf numFmtId="0" fontId="9" fillId="0" borderId="0" xfId="0" applyFont="1" applyFill="1" applyProtection="1">
      <protection hidden="1"/>
    </xf>
    <xf numFmtId="0" fontId="20" fillId="0" borderId="0" xfId="0" applyFont="1" applyProtection="1">
      <protection hidden="1"/>
    </xf>
    <xf numFmtId="2" fontId="0" fillId="2" borderId="0" xfId="0" applyNumberFormat="1" applyFill="1" applyProtection="1">
      <protection locked="0"/>
    </xf>
    <xf numFmtId="0" fontId="0" fillId="7" borderId="0" xfId="0" applyFill="1" applyProtection="1">
      <protection locked="0"/>
    </xf>
    <xf numFmtId="0" fontId="7" fillId="7" borderId="0" xfId="0" applyFont="1" applyFill="1" applyProtection="1">
      <protection locked="0"/>
    </xf>
    <xf numFmtId="2" fontId="7" fillId="7" borderId="0" xfId="0" applyNumberFormat="1" applyFont="1" applyFill="1" applyProtection="1">
      <protection locked="0"/>
    </xf>
    <xf numFmtId="166" fontId="7" fillId="7" borderId="0" xfId="0" applyNumberFormat="1" applyFont="1" applyFill="1" applyProtection="1">
      <protection locked="0"/>
    </xf>
    <xf numFmtId="166" fontId="7" fillId="0" borderId="0" xfId="0" applyNumberFormat="1" applyFont="1" applyFill="1" applyProtection="1">
      <protection hidden="1"/>
    </xf>
    <xf numFmtId="165" fontId="15" fillId="0" borderId="0" xfId="0" applyNumberFormat="1" applyFont="1" applyFill="1" applyProtection="1">
      <protection locked="0"/>
    </xf>
    <xf numFmtId="165" fontId="0" fillId="3" borderId="0" xfId="0" applyNumberFormat="1" applyFill="1" applyProtection="1">
      <protection locked="0"/>
    </xf>
    <xf numFmtId="166" fontId="0" fillId="3" borderId="0" xfId="0" applyNumberFormat="1" applyFill="1" applyProtection="1">
      <protection locked="0"/>
    </xf>
    <xf numFmtId="165" fontId="0" fillId="2" borderId="0" xfId="0" applyNumberFormat="1" applyFill="1" applyProtection="1">
      <protection locked="0"/>
    </xf>
    <xf numFmtId="165" fontId="7" fillId="7" borderId="0" xfId="0" applyNumberFormat="1" applyFont="1" applyFill="1" applyProtection="1">
      <protection locked="0"/>
    </xf>
    <xf numFmtId="167" fontId="7" fillId="3" borderId="0" xfId="0" applyNumberFormat="1" applyFont="1" applyFill="1" applyProtection="1">
      <protection locked="0"/>
    </xf>
    <xf numFmtId="165" fontId="7" fillId="3" borderId="0" xfId="0" applyNumberFormat="1" applyFont="1" applyFill="1" applyProtection="1">
      <protection locked="0"/>
    </xf>
    <xf numFmtId="164" fontId="7" fillId="3" borderId="0" xfId="0" applyNumberFormat="1" applyFont="1" applyFill="1" applyProtection="1">
      <protection locked="0"/>
    </xf>
    <xf numFmtId="166" fontId="7" fillId="3" borderId="0" xfId="0" applyNumberFormat="1" applyFont="1" applyFill="1" applyProtection="1">
      <protection locked="0"/>
    </xf>
    <xf numFmtId="0" fontId="7" fillId="0" borderId="0" xfId="0" applyFont="1" applyFill="1" applyAlignment="1" applyProtection="1">
      <alignment horizontal="left"/>
      <protection hidden="1"/>
    </xf>
    <xf numFmtId="0" fontId="7" fillId="0" borderId="0" xfId="0" applyNumberFormat="1" applyFont="1" applyFill="1" applyAlignment="1" applyProtection="1">
      <alignment horizontal="left"/>
      <protection hidden="1"/>
    </xf>
    <xf numFmtId="164" fontId="0" fillId="2" borderId="0" xfId="0" applyNumberFormat="1" applyFill="1" applyProtection="1">
      <protection locked="0"/>
    </xf>
    <xf numFmtId="168" fontId="7" fillId="7" borderId="0" xfId="0" applyNumberFormat="1" applyFont="1" applyFill="1" applyProtection="1">
      <protection locked="0"/>
    </xf>
    <xf numFmtId="0" fontId="14" fillId="4" borderId="0" xfId="0" applyFont="1" applyFill="1" applyProtection="1">
      <protection locked="0"/>
    </xf>
    <xf numFmtId="0" fontId="7" fillId="0" borderId="0" xfId="0" applyFont="1" applyBorder="1" applyAlignment="1">
      <alignment horizontal="center"/>
    </xf>
    <xf numFmtId="0" fontId="21" fillId="0" borderId="0" xfId="0" applyFont="1"/>
    <xf numFmtId="49" fontId="21" fillId="0" borderId="0" xfId="0" applyNumberFormat="1" applyFont="1" applyAlignment="1">
      <alignment horizontal="center" wrapText="1"/>
    </xf>
    <xf numFmtId="0" fontId="21" fillId="0" borderId="0" xfId="0" applyFont="1" applyFill="1"/>
    <xf numFmtId="0" fontId="21" fillId="0" borderId="0" xfId="1" applyFont="1" applyAlignment="1">
      <alignment horizontal="center"/>
    </xf>
    <xf numFmtId="0" fontId="21" fillId="0" borderId="0" xfId="1" applyFont="1"/>
    <xf numFmtId="49" fontId="21" fillId="0" borderId="0" xfId="0" applyNumberFormat="1" applyFont="1" applyAlignment="1">
      <alignment horizontal="left" wrapText="1"/>
    </xf>
    <xf numFmtId="166" fontId="7" fillId="0" borderId="0" xfId="0" applyNumberFormat="1" applyFont="1" applyBorder="1" applyAlignment="1">
      <alignment horizontal="center"/>
    </xf>
    <xf numFmtId="166" fontId="7" fillId="0" borderId="0" xfId="0" applyNumberFormat="1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1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2"/>
  <sheetViews>
    <sheetView tabSelected="1" zoomScaleNormal="100" workbookViewId="0">
      <selection activeCell="A4" sqref="A4"/>
    </sheetView>
  </sheetViews>
  <sheetFormatPr defaultRowHeight="12.75" x14ac:dyDescent="0.2"/>
  <cols>
    <col min="1" max="1" width="38.42578125" bestFit="1" customWidth="1"/>
    <col min="2" max="2" width="10" customWidth="1"/>
    <col min="3" max="3" width="11.140625" style="4" customWidth="1"/>
    <col min="4" max="4" width="9.42578125" customWidth="1"/>
  </cols>
  <sheetData>
    <row r="1" spans="1:13" x14ac:dyDescent="0.2">
      <c r="A1" s="52" t="s">
        <v>76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x14ac:dyDescent="0.2">
      <c r="A2" s="22"/>
      <c r="B2" s="22" t="s">
        <v>66</v>
      </c>
      <c r="C2" s="107" t="e">
        <f>VLOOKUP($A$4,scoring!$A$31:$D$318,4,FALSE)</f>
        <v>#N/A</v>
      </c>
      <c r="D2" s="54"/>
      <c r="E2" s="107" t="e">
        <f>VLOOKUP($A$4,scoring!$A$31:$D$318,3,FALSE)</f>
        <v>#N/A</v>
      </c>
      <c r="F2" s="54"/>
      <c r="G2" s="54"/>
      <c r="H2" s="54" t="s">
        <v>65</v>
      </c>
      <c r="I2" s="107" t="e">
        <f>VLOOKUP($A$4,scoring!$A$31:$B$318,2,FALSE)</f>
        <v>#N/A</v>
      </c>
      <c r="J2" s="17"/>
      <c r="K2" s="17"/>
      <c r="L2" s="17"/>
      <c r="M2" s="17"/>
    </row>
    <row r="3" spans="1:13" x14ac:dyDescent="0.2">
      <c r="A3" s="22" t="s">
        <v>16</v>
      </c>
      <c r="B3" s="108"/>
      <c r="C3" s="22"/>
      <c r="D3" s="22"/>
      <c r="E3" s="22"/>
      <c r="F3" s="22"/>
      <c r="G3" s="22"/>
      <c r="H3" s="22"/>
      <c r="I3" s="22"/>
      <c r="J3" s="17"/>
      <c r="K3" s="17"/>
      <c r="L3" s="17"/>
      <c r="M3" s="17"/>
    </row>
    <row r="4" spans="1:13" x14ac:dyDescent="0.2">
      <c r="A4" s="111"/>
      <c r="B4" s="108"/>
      <c r="C4" s="22"/>
      <c r="D4" s="22"/>
      <c r="E4" s="22"/>
      <c r="F4" s="22"/>
      <c r="G4" s="22"/>
      <c r="H4" s="22"/>
      <c r="I4" s="22"/>
      <c r="J4" s="17"/>
      <c r="K4" s="17"/>
      <c r="L4" s="17"/>
      <c r="M4" s="17"/>
    </row>
    <row r="5" spans="1:13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1:13" ht="15" x14ac:dyDescent="0.2">
      <c r="A6" s="55"/>
      <c r="B6" s="5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3" ht="15.75" x14ac:dyDescent="0.25">
      <c r="A7" s="58" t="s">
        <v>75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13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13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pans="1:13" x14ac:dyDescent="0.2">
      <c r="A10" s="22" t="s">
        <v>23</v>
      </c>
      <c r="B10" s="15"/>
      <c r="C10" s="92"/>
      <c r="D10" s="59" t="s">
        <v>3</v>
      </c>
      <c r="E10" s="15" t="str">
        <f>'acid prep check'!E10</f>
        <v/>
      </c>
      <c r="F10" s="17"/>
      <c r="G10" s="17"/>
      <c r="H10" s="17"/>
      <c r="I10" s="17"/>
      <c r="J10" s="17"/>
      <c r="K10" s="17"/>
      <c r="L10" s="17"/>
      <c r="M10" s="17"/>
    </row>
    <row r="11" spans="1:13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13" x14ac:dyDescent="0.2">
      <c r="A12" s="22" t="s">
        <v>27</v>
      </c>
      <c r="B12" s="17"/>
      <c r="C12" s="109"/>
      <c r="D12" s="59" t="s">
        <v>0</v>
      </c>
      <c r="E12" s="15"/>
      <c r="F12" s="17"/>
      <c r="G12" s="17"/>
      <c r="H12" s="17"/>
      <c r="I12" s="17"/>
      <c r="J12" s="60"/>
      <c r="K12" s="60"/>
      <c r="L12" s="60"/>
      <c r="M12" s="17"/>
    </row>
    <row r="13" spans="1:13" x14ac:dyDescent="0.2">
      <c r="A13" s="22" t="s">
        <v>28</v>
      </c>
      <c r="B13" s="17"/>
      <c r="C13" s="109"/>
      <c r="D13" s="59" t="s">
        <v>0</v>
      </c>
      <c r="E13" s="17"/>
      <c r="F13" s="17"/>
      <c r="G13" s="17"/>
      <c r="H13" s="17"/>
      <c r="I13" s="17"/>
      <c r="J13" s="60"/>
      <c r="K13" s="60"/>
      <c r="L13" s="60"/>
      <c r="M13" s="17"/>
    </row>
    <row r="14" spans="1:13" x14ac:dyDescent="0.2">
      <c r="A14" s="17"/>
      <c r="B14" s="17"/>
      <c r="C14" s="17"/>
      <c r="D14" s="17"/>
      <c r="E14" s="17"/>
      <c r="F14" s="17"/>
      <c r="G14" s="17"/>
      <c r="H14" s="17"/>
      <c r="I14" s="17"/>
      <c r="J14" s="60"/>
      <c r="K14" s="60"/>
      <c r="L14" s="60"/>
      <c r="M14" s="17"/>
    </row>
    <row r="15" spans="1:13" x14ac:dyDescent="0.2">
      <c r="A15" s="22" t="s">
        <v>29</v>
      </c>
      <c r="B15" s="15"/>
      <c r="C15" s="92"/>
      <c r="D15" s="59" t="s">
        <v>0</v>
      </c>
      <c r="E15" s="15" t="str">
        <f>'acid prep check'!E22</f>
        <v/>
      </c>
      <c r="F15" s="17"/>
      <c r="G15" s="17"/>
      <c r="H15" s="17"/>
      <c r="I15" s="17"/>
      <c r="J15" s="17"/>
      <c r="K15" s="17"/>
      <c r="L15" s="17"/>
      <c r="M15" s="17"/>
    </row>
    <row r="16" spans="1:13" x14ac:dyDescent="0.2">
      <c r="A16" s="15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</row>
    <row r="17" spans="1:13" x14ac:dyDescent="0.2">
      <c r="A17" s="17" t="s">
        <v>1</v>
      </c>
      <c r="B17" s="15"/>
      <c r="C17" s="101"/>
      <c r="D17" s="59" t="s">
        <v>2</v>
      </c>
      <c r="E17" s="15" t="str">
        <f>'acid prep check'!E29</f>
        <v/>
      </c>
      <c r="F17" s="17"/>
      <c r="G17" s="17"/>
      <c r="H17" s="17"/>
      <c r="I17" s="17"/>
      <c r="J17" s="17"/>
      <c r="K17" s="17"/>
      <c r="L17" s="17"/>
      <c r="M17" s="17"/>
    </row>
    <row r="18" spans="1:13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</row>
    <row r="19" spans="1:13" x14ac:dyDescent="0.2">
      <c r="A19" s="17" t="s">
        <v>4</v>
      </c>
      <c r="B19" s="15"/>
      <c r="C19" s="92"/>
      <c r="D19" s="59" t="s">
        <v>5</v>
      </c>
      <c r="E19" s="15" t="str">
        <f>'acid prep check'!E36</f>
        <v/>
      </c>
      <c r="F19" s="17"/>
      <c r="G19" s="17"/>
      <c r="H19" s="17"/>
      <c r="I19" s="17"/>
      <c r="J19" s="17"/>
      <c r="K19" s="17"/>
      <c r="L19" s="17"/>
      <c r="M19" s="17"/>
    </row>
    <row r="20" spans="1:13" x14ac:dyDescent="0.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</row>
    <row r="21" spans="1:13" x14ac:dyDescent="0.2">
      <c r="A21" s="17" t="s">
        <v>6</v>
      </c>
      <c r="B21" s="15"/>
      <c r="C21" s="101"/>
      <c r="D21" s="59" t="s">
        <v>7</v>
      </c>
      <c r="E21" s="15" t="str">
        <f>'acid prep check'!E43</f>
        <v/>
      </c>
      <c r="F21" s="17"/>
      <c r="G21" s="17"/>
      <c r="H21" s="17"/>
      <c r="I21" s="17"/>
      <c r="J21" s="17"/>
      <c r="K21" s="17"/>
      <c r="L21" s="17"/>
      <c r="M21" s="17"/>
    </row>
    <row r="22" spans="1:13" x14ac:dyDescent="0.2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</row>
    <row r="23" spans="1:13" x14ac:dyDescent="0.2">
      <c r="A23" s="16"/>
      <c r="B23" s="18"/>
      <c r="C23" s="18"/>
      <c r="D23" s="16"/>
      <c r="E23" s="16"/>
      <c r="F23" s="16"/>
      <c r="G23" s="17"/>
      <c r="H23" s="17"/>
      <c r="I23" s="17"/>
      <c r="J23" s="17"/>
      <c r="K23" s="17"/>
      <c r="L23" s="17"/>
      <c r="M23" s="17"/>
    </row>
    <row r="24" spans="1:13" x14ac:dyDescent="0.2">
      <c r="A24" s="16"/>
      <c r="B24" s="52"/>
      <c r="C24" s="52"/>
      <c r="D24" s="16"/>
      <c r="E24" s="16"/>
      <c r="F24" s="16"/>
      <c r="G24" s="17"/>
      <c r="H24" s="17"/>
      <c r="I24" s="17"/>
      <c r="J24" s="17"/>
      <c r="K24" s="17"/>
      <c r="L24" s="17"/>
      <c r="M24" s="17"/>
    </row>
    <row r="25" spans="1:13" x14ac:dyDescent="0.2">
      <c r="A25" s="16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</row>
    <row r="26" spans="1:13" x14ac:dyDescent="0.2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</row>
    <row r="27" spans="1:13" x14ac:dyDescent="0.2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</row>
    <row r="28" spans="1:13" x14ac:dyDescent="0.2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</row>
    <row r="29" spans="1:13" x14ac:dyDescent="0.2">
      <c r="A29" s="16"/>
      <c r="B29" s="17"/>
      <c r="C29" s="17"/>
      <c r="D29" s="17"/>
      <c r="E29" s="17"/>
      <c r="F29" s="17"/>
    </row>
    <row r="30" spans="1:13" x14ac:dyDescent="0.2">
      <c r="A30" s="16"/>
      <c r="B30" s="17"/>
      <c r="C30" s="17"/>
      <c r="D30" s="17"/>
      <c r="E30" s="17"/>
      <c r="F30" s="17"/>
    </row>
    <row r="31" spans="1:13" x14ac:dyDescent="0.2">
      <c r="A31" s="16"/>
      <c r="B31" s="17"/>
      <c r="C31" s="17"/>
      <c r="D31" s="17"/>
      <c r="E31" s="17"/>
      <c r="F31" s="17"/>
    </row>
    <row r="32" spans="1:13" x14ac:dyDescent="0.2">
      <c r="A32" s="16"/>
      <c r="B32" s="17"/>
      <c r="C32" s="17"/>
      <c r="D32" s="17"/>
      <c r="E32" s="17"/>
      <c r="F32" s="17"/>
    </row>
    <row r="33" spans="1:6" x14ac:dyDescent="0.2">
      <c r="A33" s="16"/>
      <c r="B33" s="17"/>
      <c r="C33" s="17"/>
      <c r="D33" s="17"/>
      <c r="E33" s="17"/>
      <c r="F33" s="17"/>
    </row>
    <row r="34" spans="1:6" x14ac:dyDescent="0.2">
      <c r="A34" s="16"/>
      <c r="B34" s="17"/>
      <c r="C34" s="17"/>
      <c r="D34" s="17"/>
      <c r="E34" s="17"/>
      <c r="F34" s="17"/>
    </row>
    <row r="35" spans="1:6" x14ac:dyDescent="0.2">
      <c r="A35" s="16"/>
      <c r="B35" s="17"/>
      <c r="C35" s="17"/>
      <c r="D35" s="17"/>
      <c r="E35" s="17"/>
      <c r="F35" s="17"/>
    </row>
    <row r="36" spans="1:6" x14ac:dyDescent="0.2">
      <c r="A36" s="16"/>
      <c r="B36" s="17"/>
      <c r="C36" s="17"/>
      <c r="D36" s="17"/>
      <c r="E36" s="17"/>
      <c r="F36" s="17"/>
    </row>
    <row r="37" spans="1:6" x14ac:dyDescent="0.2">
      <c r="A37" s="16"/>
      <c r="B37" s="17"/>
      <c r="C37" s="17"/>
      <c r="D37" s="17"/>
      <c r="E37" s="17"/>
      <c r="F37" s="17"/>
    </row>
    <row r="38" spans="1:6" x14ac:dyDescent="0.2">
      <c r="A38" s="16"/>
      <c r="B38" s="17"/>
      <c r="C38" s="17"/>
      <c r="D38" s="17"/>
      <c r="E38" s="17"/>
      <c r="F38" s="17"/>
    </row>
    <row r="39" spans="1:6" x14ac:dyDescent="0.2">
      <c r="A39" s="16"/>
      <c r="B39" s="17"/>
      <c r="C39" s="17"/>
      <c r="D39" s="17"/>
      <c r="E39" s="17"/>
      <c r="F39" s="17"/>
    </row>
    <row r="40" spans="1:6" x14ac:dyDescent="0.2">
      <c r="A40" s="16"/>
      <c r="B40" s="17"/>
      <c r="C40" s="17"/>
      <c r="D40" s="17"/>
      <c r="E40" s="17"/>
      <c r="F40" s="17"/>
    </row>
    <row r="41" spans="1:6" x14ac:dyDescent="0.2">
      <c r="A41" s="16"/>
      <c r="B41" s="17"/>
      <c r="C41" s="17"/>
      <c r="D41" s="17"/>
      <c r="E41" s="17"/>
      <c r="F41" s="17"/>
    </row>
    <row r="42" spans="1:6" x14ac:dyDescent="0.2">
      <c r="A42" s="16"/>
      <c r="B42" s="17"/>
      <c r="C42" s="17"/>
      <c r="D42" s="17"/>
      <c r="E42" s="17"/>
      <c r="F42" s="17"/>
    </row>
    <row r="43" spans="1:6" x14ac:dyDescent="0.2">
      <c r="A43" s="16"/>
      <c r="B43" s="17"/>
      <c r="C43" s="17"/>
      <c r="D43" s="17"/>
      <c r="E43" s="17"/>
      <c r="F43" s="17"/>
    </row>
    <row r="44" spans="1:6" x14ac:dyDescent="0.2">
      <c r="A44" s="16"/>
      <c r="B44" s="17"/>
      <c r="C44" s="17"/>
      <c r="D44" s="17"/>
      <c r="E44" s="17"/>
      <c r="F44" s="17"/>
    </row>
    <row r="45" spans="1:6" x14ac:dyDescent="0.2">
      <c r="A45" s="16"/>
      <c r="B45" s="17"/>
      <c r="C45" s="17"/>
      <c r="D45" s="17"/>
      <c r="E45" s="17"/>
      <c r="F45" s="17"/>
    </row>
    <row r="46" spans="1:6" x14ac:dyDescent="0.2">
      <c r="A46" s="16"/>
      <c r="B46" s="17"/>
      <c r="C46" s="17"/>
      <c r="D46" s="17"/>
      <c r="E46" s="17"/>
      <c r="F46" s="17"/>
    </row>
    <row r="47" spans="1:6" x14ac:dyDescent="0.2">
      <c r="A47" s="16"/>
      <c r="B47" s="17"/>
      <c r="C47" s="17"/>
      <c r="D47" s="17"/>
      <c r="E47" s="17"/>
      <c r="F47" s="17"/>
    </row>
    <row r="48" spans="1:6" x14ac:dyDescent="0.2">
      <c r="A48" s="16"/>
      <c r="B48" s="17"/>
      <c r="C48" s="17"/>
      <c r="D48" s="17"/>
      <c r="E48" s="17"/>
      <c r="F48" s="17"/>
    </row>
    <row r="49" spans="1:6" x14ac:dyDescent="0.2">
      <c r="A49" s="16"/>
      <c r="B49" s="17"/>
      <c r="C49" s="17"/>
      <c r="D49" s="17"/>
      <c r="E49" s="17"/>
      <c r="F49" s="17"/>
    </row>
    <row r="50" spans="1:6" x14ac:dyDescent="0.2">
      <c r="A50" s="16"/>
      <c r="B50" s="17"/>
      <c r="C50" s="17"/>
      <c r="D50" s="17"/>
      <c r="E50" s="17"/>
      <c r="F50" s="17"/>
    </row>
    <row r="51" spans="1:6" x14ac:dyDescent="0.2">
      <c r="A51" s="16"/>
      <c r="B51" s="17"/>
      <c r="C51" s="17"/>
      <c r="D51" s="17"/>
      <c r="E51" s="17"/>
      <c r="F51" s="17"/>
    </row>
    <row r="52" spans="1:6" x14ac:dyDescent="0.2">
      <c r="A52" s="16"/>
      <c r="B52" s="17"/>
      <c r="C52" s="17"/>
      <c r="D52" s="17"/>
      <c r="E52" s="17"/>
      <c r="F52" s="17"/>
    </row>
    <row r="53" spans="1:6" x14ac:dyDescent="0.2">
      <c r="A53" s="16"/>
      <c r="B53" s="17"/>
      <c r="C53" s="17"/>
      <c r="D53" s="17"/>
      <c r="E53" s="17"/>
      <c r="F53" s="17"/>
    </row>
    <row r="54" spans="1:6" x14ac:dyDescent="0.2">
      <c r="A54" s="16"/>
      <c r="B54" s="17"/>
      <c r="C54" s="17"/>
      <c r="D54" s="17"/>
      <c r="E54" s="17"/>
      <c r="F54" s="17"/>
    </row>
    <row r="55" spans="1:6" x14ac:dyDescent="0.2">
      <c r="A55" s="16"/>
      <c r="B55" s="17"/>
      <c r="C55" s="17"/>
      <c r="D55" s="17"/>
      <c r="E55" s="17"/>
      <c r="F55" s="17"/>
    </row>
    <row r="56" spans="1:6" x14ac:dyDescent="0.2">
      <c r="A56" s="16"/>
      <c r="B56" s="17"/>
      <c r="C56" s="17"/>
      <c r="D56" s="17"/>
      <c r="E56" s="17"/>
      <c r="F56" s="17"/>
    </row>
    <row r="57" spans="1:6" x14ac:dyDescent="0.2">
      <c r="A57" s="16"/>
      <c r="B57" s="17"/>
      <c r="C57" s="17"/>
      <c r="D57" s="17"/>
      <c r="E57" s="17"/>
      <c r="F57" s="17"/>
    </row>
    <row r="58" spans="1:6" x14ac:dyDescent="0.2">
      <c r="A58" s="16"/>
      <c r="B58" s="17"/>
      <c r="C58" s="17"/>
      <c r="D58" s="17"/>
      <c r="E58" s="17"/>
      <c r="F58" s="17"/>
    </row>
    <row r="59" spans="1:6" x14ac:dyDescent="0.2">
      <c r="A59" s="16"/>
      <c r="B59" s="17"/>
      <c r="C59" s="17"/>
      <c r="D59" s="17"/>
      <c r="E59" s="17"/>
      <c r="F59" s="17"/>
    </row>
    <row r="60" spans="1:6" x14ac:dyDescent="0.2">
      <c r="A60" s="16"/>
      <c r="B60" s="17"/>
      <c r="C60" s="17"/>
      <c r="D60" s="17"/>
      <c r="E60" s="17"/>
      <c r="F60" s="17"/>
    </row>
    <row r="61" spans="1:6" x14ac:dyDescent="0.2">
      <c r="A61" s="16"/>
      <c r="B61" s="17"/>
      <c r="C61" s="17"/>
      <c r="D61" s="17"/>
      <c r="E61" s="17"/>
      <c r="F61" s="17"/>
    </row>
    <row r="62" spans="1:6" x14ac:dyDescent="0.2">
      <c r="A62" s="16"/>
      <c r="B62" s="17"/>
      <c r="C62" s="17"/>
      <c r="D62" s="17"/>
      <c r="E62" s="17"/>
      <c r="F62" s="17"/>
    </row>
    <row r="63" spans="1:6" x14ac:dyDescent="0.2">
      <c r="A63" s="16"/>
      <c r="B63" s="17"/>
      <c r="C63" s="17"/>
      <c r="D63" s="17"/>
      <c r="E63" s="17"/>
      <c r="F63" s="17"/>
    </row>
    <row r="64" spans="1:6" x14ac:dyDescent="0.2">
      <c r="A64" s="16"/>
      <c r="B64" s="17"/>
      <c r="C64" s="17"/>
      <c r="D64" s="17"/>
      <c r="E64" s="17"/>
      <c r="F64" s="17"/>
    </row>
    <row r="65" spans="1:6" x14ac:dyDescent="0.2">
      <c r="A65" s="16"/>
      <c r="B65" s="17"/>
      <c r="C65" s="17"/>
      <c r="D65" s="17"/>
      <c r="E65" s="17"/>
      <c r="F65" s="17"/>
    </row>
    <row r="66" spans="1:6" x14ac:dyDescent="0.2">
      <c r="A66" s="16"/>
      <c r="B66" s="22"/>
      <c r="C66" s="22"/>
      <c r="D66" s="22"/>
      <c r="E66" s="17"/>
      <c r="F66" s="17"/>
    </row>
    <row r="67" spans="1:6" x14ac:dyDescent="0.2">
      <c r="A67" s="16"/>
      <c r="B67" s="22"/>
      <c r="C67" s="22"/>
      <c r="D67" s="22"/>
      <c r="E67" s="17"/>
      <c r="F67" s="17"/>
    </row>
    <row r="68" spans="1:6" x14ac:dyDescent="0.2">
      <c r="A68" s="16"/>
      <c r="B68" s="22"/>
      <c r="C68" s="22"/>
      <c r="D68" s="22"/>
      <c r="E68" s="17"/>
      <c r="F68" s="17"/>
    </row>
    <row r="69" spans="1:6" x14ac:dyDescent="0.2">
      <c r="A69" s="16"/>
      <c r="B69" s="22"/>
      <c r="C69" s="22"/>
      <c r="D69" s="22"/>
      <c r="E69" s="17"/>
      <c r="F69" s="17"/>
    </row>
    <row r="70" spans="1:6" x14ac:dyDescent="0.2">
      <c r="A70" s="16"/>
      <c r="B70" s="22"/>
      <c r="C70" s="22"/>
      <c r="D70" s="22"/>
      <c r="E70" s="17"/>
      <c r="F70" s="17"/>
    </row>
    <row r="71" spans="1:6" x14ac:dyDescent="0.2">
      <c r="A71" s="16"/>
      <c r="B71" s="22"/>
      <c r="C71" s="22"/>
      <c r="D71" s="22"/>
      <c r="E71" s="17"/>
      <c r="F71" s="17"/>
    </row>
    <row r="72" spans="1:6" x14ac:dyDescent="0.2">
      <c r="A72" s="16"/>
      <c r="B72" s="22"/>
      <c r="C72" s="22"/>
      <c r="D72" s="22"/>
      <c r="E72" s="17"/>
      <c r="F72" s="17"/>
    </row>
    <row r="73" spans="1:6" x14ac:dyDescent="0.2">
      <c r="A73" s="16"/>
      <c r="B73" s="22"/>
      <c r="C73" s="22"/>
      <c r="D73" s="17"/>
      <c r="E73" s="17"/>
      <c r="F73" s="17"/>
    </row>
    <row r="74" spans="1:6" x14ac:dyDescent="0.2">
      <c r="A74" s="16"/>
      <c r="B74" s="22"/>
      <c r="C74" s="22"/>
      <c r="D74" s="17"/>
      <c r="E74" s="17"/>
      <c r="F74" s="17"/>
    </row>
    <row r="75" spans="1:6" x14ac:dyDescent="0.2">
      <c r="A75" s="16"/>
      <c r="B75" s="22"/>
      <c r="C75" s="22"/>
      <c r="D75" s="17"/>
      <c r="E75" s="17"/>
      <c r="F75" s="17"/>
    </row>
    <row r="76" spans="1:6" x14ac:dyDescent="0.2">
      <c r="A76" s="16"/>
      <c r="B76" s="22"/>
      <c r="C76" s="22"/>
      <c r="D76" s="17"/>
      <c r="E76" s="17"/>
      <c r="F76" s="17"/>
    </row>
    <row r="77" spans="1:6" x14ac:dyDescent="0.2">
      <c r="A77" s="16"/>
      <c r="B77" s="22"/>
      <c r="C77" s="22"/>
      <c r="D77" s="17"/>
      <c r="E77" s="17"/>
      <c r="F77" s="17"/>
    </row>
    <row r="78" spans="1:6" x14ac:dyDescent="0.2">
      <c r="A78" s="16"/>
      <c r="B78" s="22"/>
      <c r="C78" s="22"/>
      <c r="D78" s="17"/>
      <c r="E78" s="17"/>
      <c r="F78" s="17"/>
    </row>
    <row r="79" spans="1:6" x14ac:dyDescent="0.2">
      <c r="A79" s="16"/>
      <c r="B79" s="22"/>
      <c r="C79" s="22"/>
      <c r="D79" s="17"/>
      <c r="E79" s="17"/>
      <c r="F79" s="17"/>
    </row>
    <row r="80" spans="1:6" x14ac:dyDescent="0.2">
      <c r="A80" s="16"/>
      <c r="B80" s="22"/>
      <c r="C80" s="22"/>
      <c r="D80" s="17"/>
      <c r="E80" s="17"/>
      <c r="F80" s="17"/>
    </row>
    <row r="81" spans="1:6" x14ac:dyDescent="0.2">
      <c r="A81" s="16"/>
      <c r="B81" s="22"/>
      <c r="C81" s="22"/>
      <c r="D81" s="17"/>
      <c r="E81" s="17"/>
      <c r="F81" s="17"/>
    </row>
    <row r="82" spans="1:6" x14ac:dyDescent="0.2">
      <c r="A82" s="16"/>
      <c r="B82" s="22"/>
      <c r="C82" s="22"/>
      <c r="D82" s="17"/>
      <c r="E82" s="17"/>
      <c r="F82" s="17"/>
    </row>
    <row r="83" spans="1:6" x14ac:dyDescent="0.2">
      <c r="A83" s="16"/>
      <c r="B83" s="22"/>
      <c r="C83" s="22"/>
      <c r="D83" s="17"/>
      <c r="E83" s="17"/>
      <c r="F83" s="17"/>
    </row>
    <row r="84" spans="1:6" x14ac:dyDescent="0.2">
      <c r="A84" s="16"/>
      <c r="B84" s="22"/>
      <c r="C84" s="22"/>
      <c r="D84" s="17"/>
      <c r="E84" s="17"/>
      <c r="F84" s="17"/>
    </row>
    <row r="85" spans="1:6" x14ac:dyDescent="0.2">
      <c r="A85" s="16"/>
      <c r="B85" s="22"/>
      <c r="C85" s="22"/>
      <c r="D85" s="17"/>
      <c r="E85" s="17"/>
      <c r="F85" s="17"/>
    </row>
    <row r="86" spans="1:6" x14ac:dyDescent="0.2">
      <c r="A86" s="16"/>
      <c r="B86" s="22"/>
      <c r="C86" s="22"/>
      <c r="D86" s="17"/>
      <c r="E86" s="17"/>
      <c r="F86" s="17"/>
    </row>
    <row r="87" spans="1:6" x14ac:dyDescent="0.2">
      <c r="A87" s="16"/>
      <c r="B87" s="22"/>
      <c r="C87" s="22"/>
      <c r="D87" s="17"/>
      <c r="E87" s="17"/>
      <c r="F87" s="17"/>
    </row>
    <row r="88" spans="1:6" x14ac:dyDescent="0.2">
      <c r="A88" s="16"/>
      <c r="B88" s="22"/>
      <c r="C88" s="22"/>
      <c r="D88" s="17"/>
      <c r="E88" s="17"/>
      <c r="F88" s="17"/>
    </row>
    <row r="89" spans="1:6" x14ac:dyDescent="0.2">
      <c r="A89" s="16"/>
      <c r="B89" s="22"/>
      <c r="C89" s="22"/>
      <c r="D89" s="17"/>
      <c r="E89" s="17"/>
      <c r="F89" s="17"/>
    </row>
    <row r="90" spans="1:6" x14ac:dyDescent="0.2">
      <c r="A90" s="16"/>
      <c r="B90" s="22"/>
      <c r="C90" s="22"/>
      <c r="D90" s="17"/>
      <c r="E90" s="17"/>
      <c r="F90" s="17"/>
    </row>
    <row r="91" spans="1:6" x14ac:dyDescent="0.2">
      <c r="A91" s="16"/>
      <c r="B91" s="22"/>
      <c r="C91" s="22"/>
      <c r="D91" s="17"/>
      <c r="E91" s="17"/>
      <c r="F91" s="17"/>
    </row>
    <row r="92" spans="1:6" x14ac:dyDescent="0.2">
      <c r="A92" s="16"/>
      <c r="B92" s="22"/>
      <c r="C92" s="22"/>
      <c r="D92" s="17"/>
      <c r="E92" s="17"/>
      <c r="F92" s="17"/>
    </row>
    <row r="93" spans="1:6" x14ac:dyDescent="0.2">
      <c r="A93" s="16"/>
      <c r="B93" s="22"/>
      <c r="C93" s="22"/>
      <c r="D93" s="17"/>
      <c r="E93" s="17"/>
      <c r="F93" s="17"/>
    </row>
    <row r="94" spans="1:6" x14ac:dyDescent="0.2">
      <c r="A94" s="16"/>
      <c r="B94" s="22"/>
      <c r="C94" s="22"/>
      <c r="D94" s="17"/>
      <c r="E94" s="17"/>
      <c r="F94" s="17"/>
    </row>
    <row r="95" spans="1:6" x14ac:dyDescent="0.2">
      <c r="A95" s="16"/>
      <c r="B95" s="22"/>
      <c r="C95" s="22"/>
      <c r="D95" s="17"/>
      <c r="E95" s="17"/>
      <c r="F95" s="17"/>
    </row>
    <row r="96" spans="1:6" x14ac:dyDescent="0.2">
      <c r="A96" s="16"/>
      <c r="B96" s="22"/>
      <c r="C96" s="22"/>
      <c r="D96" s="17"/>
      <c r="E96" s="17"/>
      <c r="F96" s="17"/>
    </row>
    <row r="97" spans="1:6" x14ac:dyDescent="0.2">
      <c r="A97" s="16"/>
      <c r="B97" s="22"/>
      <c r="C97" s="22"/>
      <c r="D97" s="17"/>
      <c r="E97" s="17"/>
      <c r="F97" s="17"/>
    </row>
    <row r="98" spans="1:6" x14ac:dyDescent="0.2">
      <c r="A98" s="16"/>
      <c r="B98" s="22"/>
      <c r="C98" s="22"/>
      <c r="D98" s="17"/>
      <c r="E98" s="17"/>
      <c r="F98" s="17"/>
    </row>
    <row r="99" spans="1:6" x14ac:dyDescent="0.2">
      <c r="A99" s="16"/>
      <c r="B99" s="22"/>
      <c r="C99" s="22"/>
      <c r="D99" s="17"/>
      <c r="E99" s="17"/>
      <c r="F99" s="17"/>
    </row>
    <row r="100" spans="1:6" x14ac:dyDescent="0.2">
      <c r="A100" s="16"/>
      <c r="B100" s="22"/>
      <c r="C100" s="22"/>
      <c r="D100" s="17"/>
      <c r="E100" s="17"/>
      <c r="F100" s="17"/>
    </row>
    <row r="101" spans="1:6" x14ac:dyDescent="0.2">
      <c r="A101" s="16"/>
      <c r="B101" s="22"/>
      <c r="C101" s="22"/>
      <c r="D101" s="17"/>
      <c r="E101" s="17"/>
      <c r="F101" s="17"/>
    </row>
    <row r="102" spans="1:6" x14ac:dyDescent="0.2">
      <c r="A102" s="16"/>
      <c r="B102" s="22"/>
      <c r="C102" s="22"/>
      <c r="D102" s="17"/>
      <c r="E102" s="17"/>
      <c r="F102" s="17"/>
    </row>
    <row r="103" spans="1:6" x14ac:dyDescent="0.2">
      <c r="A103" s="16"/>
      <c r="B103" s="22"/>
      <c r="C103" s="22"/>
      <c r="D103" s="17"/>
      <c r="E103" s="17"/>
      <c r="F103" s="17"/>
    </row>
    <row r="104" spans="1:6" x14ac:dyDescent="0.2">
      <c r="A104" s="16"/>
      <c r="B104" s="18"/>
      <c r="C104" s="18"/>
      <c r="D104" s="17"/>
      <c r="E104" s="17"/>
      <c r="F104" s="17"/>
    </row>
    <row r="105" spans="1:6" x14ac:dyDescent="0.2">
      <c r="A105" s="16"/>
      <c r="B105" s="18"/>
      <c r="C105" s="18"/>
      <c r="D105" s="17"/>
      <c r="E105" s="17"/>
      <c r="F105" s="17"/>
    </row>
    <row r="106" spans="1:6" x14ac:dyDescent="0.2">
      <c r="A106" s="16"/>
      <c r="B106" s="18"/>
      <c r="C106" s="18"/>
      <c r="D106" s="17"/>
      <c r="E106" s="17"/>
      <c r="F106" s="17"/>
    </row>
    <row r="107" spans="1:6" x14ac:dyDescent="0.2">
      <c r="A107" s="16"/>
      <c r="B107" s="18"/>
      <c r="C107" s="18"/>
      <c r="D107" s="17"/>
      <c r="E107" s="17"/>
      <c r="F107" s="17"/>
    </row>
    <row r="108" spans="1:6" x14ac:dyDescent="0.2">
      <c r="A108" s="16"/>
      <c r="B108" s="18"/>
      <c r="C108" s="18"/>
      <c r="D108" s="17"/>
      <c r="E108" s="17"/>
      <c r="F108" s="17"/>
    </row>
    <row r="109" spans="1:6" x14ac:dyDescent="0.2">
      <c r="A109" s="16"/>
      <c r="B109" s="18"/>
      <c r="C109" s="18"/>
      <c r="D109" s="17"/>
      <c r="E109" s="17"/>
      <c r="F109" s="17"/>
    </row>
    <row r="110" spans="1:6" x14ac:dyDescent="0.2">
      <c r="A110" s="16"/>
      <c r="B110" s="18"/>
      <c r="C110" s="18"/>
      <c r="D110" s="17"/>
      <c r="E110" s="17"/>
      <c r="F110" s="17"/>
    </row>
    <row r="111" spans="1:6" x14ac:dyDescent="0.2">
      <c r="A111" s="16"/>
      <c r="B111" s="18"/>
      <c r="C111" s="18"/>
      <c r="D111" s="17"/>
      <c r="E111" s="17"/>
      <c r="F111" s="17"/>
    </row>
    <row r="112" spans="1:6" x14ac:dyDescent="0.2">
      <c r="A112" s="16"/>
      <c r="B112" s="22"/>
      <c r="C112" s="22"/>
      <c r="D112" s="17"/>
      <c r="E112" s="17"/>
      <c r="F112" s="17"/>
    </row>
    <row r="113" spans="1:6" x14ac:dyDescent="0.2">
      <c r="A113" s="16"/>
      <c r="B113" s="22"/>
      <c r="C113" s="22"/>
      <c r="D113" s="17"/>
      <c r="E113" s="17"/>
      <c r="F113" s="17"/>
    </row>
    <row r="114" spans="1:6" x14ac:dyDescent="0.2">
      <c r="A114" s="16"/>
      <c r="B114" s="22"/>
      <c r="C114" s="22"/>
      <c r="D114" s="22"/>
      <c r="E114" s="17"/>
      <c r="F114" s="17"/>
    </row>
    <row r="115" spans="1:6" x14ac:dyDescent="0.2">
      <c r="A115" s="16"/>
      <c r="B115" s="22"/>
      <c r="C115" s="22"/>
      <c r="D115" s="22"/>
      <c r="E115" s="17"/>
      <c r="F115" s="17"/>
    </row>
    <row r="116" spans="1:6" x14ac:dyDescent="0.2">
      <c r="A116" s="16"/>
      <c r="B116" s="22"/>
      <c r="C116" s="22"/>
      <c r="D116" s="22"/>
      <c r="E116" s="17"/>
      <c r="F116" s="17"/>
    </row>
    <row r="117" spans="1:6" x14ac:dyDescent="0.2">
      <c r="A117" s="16"/>
      <c r="B117" s="22"/>
      <c r="C117" s="22"/>
      <c r="D117" s="22"/>
      <c r="E117" s="17"/>
      <c r="F117" s="17"/>
    </row>
    <row r="118" spans="1:6" x14ac:dyDescent="0.2">
      <c r="A118" s="16"/>
      <c r="B118" s="22"/>
      <c r="C118" s="22"/>
      <c r="D118" s="22"/>
      <c r="E118" s="17"/>
      <c r="F118" s="17"/>
    </row>
    <row r="119" spans="1:6" x14ac:dyDescent="0.2">
      <c r="A119" s="16"/>
      <c r="B119" s="22"/>
      <c r="C119" s="22"/>
      <c r="D119" s="22"/>
      <c r="E119" s="17"/>
      <c r="F119" s="17"/>
    </row>
    <row r="120" spans="1:6" x14ac:dyDescent="0.2">
      <c r="A120" s="16"/>
      <c r="B120" s="22"/>
      <c r="C120" s="22"/>
      <c r="D120" s="22"/>
      <c r="E120" s="17"/>
      <c r="F120" s="17"/>
    </row>
    <row r="121" spans="1:6" x14ac:dyDescent="0.2">
      <c r="A121" s="16"/>
      <c r="B121" s="22"/>
      <c r="C121" s="22"/>
      <c r="D121" s="17"/>
      <c r="E121" s="17"/>
      <c r="F121" s="17"/>
    </row>
    <row r="122" spans="1:6" x14ac:dyDescent="0.2">
      <c r="A122" s="16"/>
      <c r="B122" s="22"/>
      <c r="C122" s="22"/>
      <c r="D122" s="17"/>
      <c r="E122" s="17"/>
      <c r="F122" s="17"/>
    </row>
    <row r="123" spans="1:6" x14ac:dyDescent="0.2">
      <c r="A123" s="16"/>
      <c r="B123" s="22"/>
      <c r="C123" s="22"/>
      <c r="D123" s="17"/>
      <c r="E123" s="17"/>
      <c r="F123" s="17"/>
    </row>
    <row r="124" spans="1:6" x14ac:dyDescent="0.2">
      <c r="A124" s="16"/>
      <c r="B124" s="22"/>
      <c r="C124" s="22"/>
      <c r="D124" s="17"/>
      <c r="E124" s="17"/>
      <c r="F124" s="17"/>
    </row>
    <row r="125" spans="1:6" x14ac:dyDescent="0.2">
      <c r="A125" s="16"/>
      <c r="B125" s="22"/>
      <c r="C125" s="22"/>
      <c r="D125" s="17"/>
      <c r="E125" s="17"/>
      <c r="F125" s="17"/>
    </row>
    <row r="126" spans="1:6" x14ac:dyDescent="0.2">
      <c r="A126" s="16"/>
      <c r="B126" s="22"/>
      <c r="C126" s="22"/>
      <c r="D126" s="17"/>
      <c r="E126" s="17"/>
      <c r="F126" s="17"/>
    </row>
    <row r="127" spans="1:6" x14ac:dyDescent="0.2">
      <c r="A127" s="16"/>
      <c r="B127" s="22"/>
      <c r="C127" s="22"/>
      <c r="D127" s="17"/>
      <c r="E127" s="17"/>
      <c r="F127" s="17"/>
    </row>
    <row r="128" spans="1:6" x14ac:dyDescent="0.2">
      <c r="A128" s="16"/>
      <c r="B128" s="22"/>
      <c r="C128" s="22"/>
      <c r="D128" s="17"/>
      <c r="E128" s="17"/>
      <c r="F128" s="17"/>
    </row>
    <row r="129" spans="1:6" x14ac:dyDescent="0.2">
      <c r="A129" s="16"/>
      <c r="B129" s="22"/>
      <c r="C129" s="22"/>
      <c r="D129" s="17"/>
      <c r="E129" s="17"/>
      <c r="F129" s="17"/>
    </row>
    <row r="130" spans="1:6" x14ac:dyDescent="0.2">
      <c r="A130" s="16"/>
      <c r="B130" s="22"/>
      <c r="C130" s="22"/>
      <c r="D130" s="17"/>
      <c r="E130" s="17"/>
      <c r="F130" s="17"/>
    </row>
    <row r="131" spans="1:6" x14ac:dyDescent="0.2">
      <c r="A131" s="16"/>
      <c r="B131" s="22"/>
      <c r="C131" s="22"/>
      <c r="D131" s="17"/>
      <c r="E131" s="17"/>
      <c r="F131" s="17"/>
    </row>
    <row r="132" spans="1:6" x14ac:dyDescent="0.2">
      <c r="A132" s="16"/>
      <c r="B132" s="22"/>
      <c r="C132" s="22"/>
      <c r="D132" s="17"/>
      <c r="E132" s="17"/>
      <c r="F132" s="17"/>
    </row>
    <row r="133" spans="1:6" x14ac:dyDescent="0.2">
      <c r="A133" s="16"/>
      <c r="B133" s="22"/>
      <c r="C133" s="22"/>
      <c r="D133" s="17"/>
      <c r="E133" s="17"/>
      <c r="F133" s="17"/>
    </row>
    <row r="134" spans="1:6" x14ac:dyDescent="0.2">
      <c r="A134" s="16"/>
      <c r="B134" s="22"/>
      <c r="C134" s="22"/>
      <c r="D134" s="17"/>
      <c r="E134" s="17"/>
      <c r="F134" s="17"/>
    </row>
    <row r="135" spans="1:6" x14ac:dyDescent="0.2">
      <c r="A135" s="16"/>
      <c r="B135" s="22"/>
      <c r="C135" s="22"/>
      <c r="D135" s="17"/>
      <c r="E135" s="17"/>
      <c r="F135" s="17"/>
    </row>
    <row r="136" spans="1:6" x14ac:dyDescent="0.2">
      <c r="A136" s="16"/>
      <c r="B136" s="22"/>
      <c r="C136" s="22"/>
      <c r="D136" s="17"/>
      <c r="E136" s="17"/>
      <c r="F136" s="17"/>
    </row>
    <row r="137" spans="1:6" x14ac:dyDescent="0.2">
      <c r="A137" s="16"/>
      <c r="B137" s="22"/>
      <c r="C137" s="22"/>
      <c r="D137" s="17"/>
      <c r="E137" s="17"/>
      <c r="F137" s="17"/>
    </row>
    <row r="138" spans="1:6" x14ac:dyDescent="0.2">
      <c r="A138" s="16"/>
      <c r="B138" s="22"/>
      <c r="C138" s="22"/>
      <c r="D138" s="17"/>
      <c r="E138" s="17"/>
      <c r="F138" s="17"/>
    </row>
    <row r="139" spans="1:6" x14ac:dyDescent="0.2">
      <c r="A139" s="16"/>
      <c r="B139" s="22"/>
      <c r="C139" s="22"/>
      <c r="D139" s="17"/>
      <c r="E139" s="17"/>
      <c r="F139" s="17"/>
    </row>
    <row r="140" spans="1:6" x14ac:dyDescent="0.2">
      <c r="A140" s="16"/>
      <c r="B140" s="22"/>
      <c r="C140" s="22"/>
      <c r="D140" s="17"/>
      <c r="E140" s="17"/>
      <c r="F140" s="17"/>
    </row>
    <row r="141" spans="1:6" x14ac:dyDescent="0.2">
      <c r="A141" s="16"/>
      <c r="B141" s="22"/>
      <c r="C141" s="22"/>
      <c r="D141" s="17"/>
      <c r="E141" s="17"/>
      <c r="F141" s="17"/>
    </row>
    <row r="142" spans="1:6" x14ac:dyDescent="0.2">
      <c r="A142" s="16"/>
      <c r="B142" s="22"/>
      <c r="C142" s="22"/>
      <c r="D142" s="17"/>
      <c r="E142" s="17"/>
      <c r="F142" s="17"/>
    </row>
    <row r="143" spans="1:6" x14ac:dyDescent="0.2">
      <c r="A143" s="16"/>
      <c r="B143" s="22"/>
      <c r="C143" s="22"/>
      <c r="D143" s="17"/>
      <c r="E143" s="17"/>
      <c r="F143" s="17"/>
    </row>
    <row r="144" spans="1:6" x14ac:dyDescent="0.2">
      <c r="A144" s="16"/>
      <c r="B144" s="22"/>
      <c r="C144" s="22"/>
      <c r="D144" s="17"/>
      <c r="E144" s="17"/>
      <c r="F144" s="17"/>
    </row>
    <row r="145" spans="1:6" x14ac:dyDescent="0.2">
      <c r="A145" s="16"/>
      <c r="B145" s="10"/>
      <c r="C145" s="10"/>
      <c r="D145" s="17"/>
      <c r="E145" s="17"/>
      <c r="F145" s="17"/>
    </row>
    <row r="146" spans="1:6" x14ac:dyDescent="0.2">
      <c r="A146" s="16"/>
      <c r="B146" s="10"/>
      <c r="C146" s="10"/>
      <c r="D146" s="17"/>
      <c r="E146" s="17"/>
      <c r="F146" s="17"/>
    </row>
    <row r="147" spans="1:6" x14ac:dyDescent="0.2">
      <c r="A147" s="16"/>
      <c r="B147" s="10"/>
      <c r="C147" s="10"/>
      <c r="D147" s="17"/>
      <c r="E147" s="17"/>
      <c r="F147" s="17"/>
    </row>
    <row r="148" spans="1:6" x14ac:dyDescent="0.2">
      <c r="A148" s="16"/>
      <c r="B148" s="10"/>
      <c r="C148" s="10"/>
      <c r="D148" s="17"/>
      <c r="E148" s="17"/>
      <c r="F148" s="17"/>
    </row>
    <row r="149" spans="1:6" x14ac:dyDescent="0.2">
      <c r="A149" s="16"/>
      <c r="B149" s="22"/>
      <c r="C149" s="22"/>
      <c r="D149" s="17"/>
      <c r="E149" s="17"/>
      <c r="F149" s="17"/>
    </row>
    <row r="150" spans="1:6" x14ac:dyDescent="0.2">
      <c r="A150" s="16"/>
      <c r="B150" s="22"/>
      <c r="C150" s="22"/>
      <c r="D150" s="17"/>
      <c r="E150" s="17"/>
      <c r="F150" s="17"/>
    </row>
    <row r="151" spans="1:6" x14ac:dyDescent="0.2">
      <c r="A151" s="16"/>
      <c r="B151" s="22"/>
      <c r="C151" s="22"/>
      <c r="D151" s="17"/>
      <c r="E151" s="17"/>
      <c r="F151" s="17"/>
    </row>
    <row r="152" spans="1:6" x14ac:dyDescent="0.2">
      <c r="A152" s="16"/>
      <c r="B152" s="22"/>
      <c r="C152" s="22"/>
      <c r="D152" s="17"/>
      <c r="E152" s="17"/>
      <c r="F152" s="17"/>
    </row>
    <row r="153" spans="1:6" x14ac:dyDescent="0.2">
      <c r="A153" s="16"/>
      <c r="B153" s="22"/>
      <c r="C153" s="22"/>
      <c r="D153" s="17"/>
      <c r="E153" s="17"/>
      <c r="F153" s="17"/>
    </row>
    <row r="154" spans="1:6" x14ac:dyDescent="0.2">
      <c r="A154" s="16"/>
      <c r="B154" s="22"/>
      <c r="C154" s="22"/>
      <c r="D154" s="17"/>
      <c r="E154" s="17"/>
      <c r="F154" s="17"/>
    </row>
    <row r="155" spans="1:6" x14ac:dyDescent="0.2">
      <c r="A155" s="16"/>
      <c r="B155" s="22"/>
      <c r="C155" s="22"/>
      <c r="D155" s="17"/>
      <c r="E155" s="17"/>
      <c r="F155" s="17"/>
    </row>
    <row r="156" spans="1:6" x14ac:dyDescent="0.2">
      <c r="A156" s="16"/>
      <c r="B156" s="22"/>
      <c r="C156" s="22"/>
      <c r="D156" s="17"/>
      <c r="E156" s="17"/>
      <c r="F156" s="17"/>
    </row>
    <row r="157" spans="1:6" x14ac:dyDescent="0.2">
      <c r="A157" s="16"/>
      <c r="B157" s="22"/>
      <c r="C157" s="22"/>
      <c r="D157" s="17"/>
      <c r="E157" s="17"/>
      <c r="F157" s="17"/>
    </row>
    <row r="158" spans="1:6" x14ac:dyDescent="0.2">
      <c r="A158" s="16"/>
      <c r="B158" s="22"/>
      <c r="C158" s="22"/>
      <c r="D158" s="17"/>
      <c r="E158" s="17"/>
      <c r="F158" s="17"/>
    </row>
    <row r="159" spans="1:6" x14ac:dyDescent="0.2">
      <c r="A159" s="16"/>
      <c r="B159" s="22"/>
      <c r="C159" s="22"/>
      <c r="D159" s="17"/>
      <c r="E159" s="17"/>
      <c r="F159" s="17"/>
    </row>
    <row r="160" spans="1:6" x14ac:dyDescent="0.2">
      <c r="A160" s="16"/>
      <c r="B160" s="22"/>
      <c r="C160" s="22"/>
      <c r="D160" s="17"/>
      <c r="E160" s="17"/>
      <c r="F160" s="17"/>
    </row>
    <row r="161" spans="1:6" x14ac:dyDescent="0.2">
      <c r="A161" s="16"/>
      <c r="B161" s="22"/>
      <c r="C161" s="22"/>
      <c r="D161" s="17"/>
      <c r="E161" s="17"/>
      <c r="F161" s="17"/>
    </row>
    <row r="162" spans="1:6" x14ac:dyDescent="0.2">
      <c r="A162" s="16"/>
      <c r="B162" s="22"/>
      <c r="C162" s="22"/>
      <c r="D162" s="22"/>
      <c r="E162" s="17"/>
      <c r="F162" s="17"/>
    </row>
    <row r="163" spans="1:6" x14ac:dyDescent="0.2">
      <c r="A163" s="16"/>
      <c r="B163" s="22"/>
      <c r="C163" s="22"/>
      <c r="D163" s="22"/>
      <c r="E163" s="17"/>
      <c r="F163" s="17"/>
    </row>
    <row r="164" spans="1:6" x14ac:dyDescent="0.2">
      <c r="A164" s="16"/>
      <c r="B164" s="22"/>
      <c r="C164" s="22"/>
      <c r="D164" s="22"/>
      <c r="E164" s="17"/>
      <c r="F164" s="17"/>
    </row>
    <row r="165" spans="1:6" x14ac:dyDescent="0.2">
      <c r="A165" s="16"/>
      <c r="B165" s="22"/>
      <c r="C165" s="22"/>
      <c r="D165" s="22"/>
      <c r="E165" s="17"/>
      <c r="F165" s="18"/>
    </row>
    <row r="166" spans="1:6" x14ac:dyDescent="0.2">
      <c r="A166" s="16"/>
      <c r="B166" s="22"/>
      <c r="C166" s="22"/>
      <c r="D166" s="22"/>
      <c r="E166" s="17"/>
      <c r="F166" s="17"/>
    </row>
    <row r="167" spans="1:6" x14ac:dyDescent="0.2">
      <c r="A167" s="16"/>
      <c r="B167" s="22"/>
      <c r="C167" s="22"/>
      <c r="D167" s="22"/>
      <c r="E167" s="17"/>
      <c r="F167" s="17"/>
    </row>
    <row r="168" spans="1:6" x14ac:dyDescent="0.2">
      <c r="A168" s="16"/>
      <c r="B168" s="22"/>
      <c r="C168" s="22"/>
      <c r="D168" s="22"/>
      <c r="E168" s="17"/>
      <c r="F168" s="17"/>
    </row>
    <row r="169" spans="1:6" x14ac:dyDescent="0.2">
      <c r="A169" s="16"/>
      <c r="B169" s="22"/>
      <c r="C169" s="22"/>
      <c r="D169" s="17"/>
      <c r="E169" s="17"/>
      <c r="F169" s="18"/>
    </row>
    <row r="170" spans="1:6" x14ac:dyDescent="0.2">
      <c r="A170" s="16"/>
      <c r="B170" s="22"/>
      <c r="C170" s="22"/>
      <c r="D170" s="17"/>
      <c r="E170" s="17"/>
      <c r="F170" s="17"/>
    </row>
    <row r="171" spans="1:6" x14ac:dyDescent="0.2">
      <c r="A171" s="16"/>
      <c r="B171" s="22"/>
      <c r="C171" s="22"/>
      <c r="D171" s="17"/>
      <c r="E171" s="17"/>
      <c r="F171" s="17"/>
    </row>
    <row r="172" spans="1:6" x14ac:dyDescent="0.2">
      <c r="A172" s="16"/>
      <c r="B172" s="22"/>
      <c r="C172" s="22"/>
      <c r="D172" s="17"/>
      <c r="E172" s="17"/>
      <c r="F172" s="17"/>
    </row>
    <row r="173" spans="1:6" x14ac:dyDescent="0.2">
      <c r="A173" s="16"/>
      <c r="B173" s="22"/>
      <c r="C173" s="22"/>
      <c r="D173" s="17"/>
      <c r="E173" s="17"/>
      <c r="F173" s="17"/>
    </row>
    <row r="174" spans="1:6" x14ac:dyDescent="0.2">
      <c r="A174" s="16"/>
      <c r="B174" s="22"/>
      <c r="C174" s="22"/>
      <c r="D174" s="17"/>
      <c r="E174" s="17"/>
      <c r="F174" s="17"/>
    </row>
    <row r="175" spans="1:6" x14ac:dyDescent="0.2">
      <c r="A175" s="16"/>
      <c r="B175" s="22"/>
      <c r="C175" s="22"/>
      <c r="D175" s="17"/>
      <c r="E175" s="17"/>
      <c r="F175" s="17"/>
    </row>
    <row r="176" spans="1:6" x14ac:dyDescent="0.2">
      <c r="A176" s="16"/>
      <c r="B176" s="6"/>
      <c r="C176" s="6"/>
      <c r="D176" s="17"/>
      <c r="E176" s="17"/>
      <c r="F176" s="17"/>
    </row>
    <row r="177" spans="1:6" x14ac:dyDescent="0.2">
      <c r="A177" s="16"/>
      <c r="B177" s="6"/>
      <c r="C177" s="6"/>
      <c r="D177" s="17"/>
      <c r="E177" s="17"/>
      <c r="F177" s="17"/>
    </row>
    <row r="178" spans="1:6" x14ac:dyDescent="0.2">
      <c r="A178" s="16"/>
      <c r="B178" s="6"/>
      <c r="C178" s="6"/>
      <c r="D178" s="17"/>
      <c r="E178" s="17"/>
      <c r="F178" s="17"/>
    </row>
    <row r="179" spans="1:6" x14ac:dyDescent="0.2">
      <c r="A179" s="16"/>
      <c r="B179" s="6"/>
      <c r="C179" s="6"/>
      <c r="D179" s="17"/>
      <c r="E179" s="17"/>
      <c r="F179" s="17"/>
    </row>
    <row r="180" spans="1:6" x14ac:dyDescent="0.2">
      <c r="A180" s="16"/>
      <c r="B180" s="6"/>
      <c r="C180" s="6"/>
      <c r="D180" s="17"/>
      <c r="E180" s="17"/>
      <c r="F180" s="17"/>
    </row>
    <row r="181" spans="1:6" x14ac:dyDescent="0.2">
      <c r="A181" s="16"/>
      <c r="B181" s="6"/>
      <c r="C181" s="6"/>
      <c r="D181" s="17"/>
      <c r="E181" s="17"/>
      <c r="F181" s="17"/>
    </row>
    <row r="182" spans="1:6" x14ac:dyDescent="0.2">
      <c r="A182" s="16"/>
      <c r="B182" s="6"/>
      <c r="C182" s="6"/>
      <c r="D182" s="17"/>
      <c r="E182" s="17"/>
      <c r="F182" s="17"/>
    </row>
    <row r="183" spans="1:6" x14ac:dyDescent="0.2">
      <c r="A183" s="16"/>
      <c r="B183" s="6"/>
      <c r="C183" s="6"/>
      <c r="D183" s="17"/>
      <c r="E183" s="17"/>
      <c r="F183" s="17"/>
    </row>
    <row r="184" spans="1:6" x14ac:dyDescent="0.2">
      <c r="A184" s="16"/>
      <c r="B184" s="6"/>
      <c r="C184" s="6"/>
      <c r="D184" s="17"/>
      <c r="E184" s="17"/>
      <c r="F184" s="17"/>
    </row>
    <row r="185" spans="1:6" x14ac:dyDescent="0.2">
      <c r="A185" s="16"/>
      <c r="B185" s="6"/>
      <c r="C185" s="6"/>
      <c r="D185" s="17"/>
      <c r="E185" s="17"/>
      <c r="F185" s="17"/>
    </row>
    <row r="186" spans="1:6" x14ac:dyDescent="0.2">
      <c r="A186" s="16"/>
      <c r="B186" s="6"/>
      <c r="C186" s="6"/>
      <c r="D186" s="17"/>
      <c r="E186" s="17"/>
      <c r="F186" s="17"/>
    </row>
    <row r="187" spans="1:6" x14ac:dyDescent="0.2">
      <c r="A187" s="16"/>
      <c r="B187" s="6"/>
      <c r="C187" s="6"/>
      <c r="D187" s="17"/>
      <c r="E187" s="17"/>
      <c r="F187" s="17"/>
    </row>
    <row r="188" spans="1:6" x14ac:dyDescent="0.2">
      <c r="A188" s="16"/>
      <c r="B188" s="6"/>
      <c r="C188" s="6"/>
      <c r="D188" s="17"/>
      <c r="E188" s="17"/>
      <c r="F188" s="17"/>
    </row>
    <row r="189" spans="1:6" x14ac:dyDescent="0.2">
      <c r="A189" s="16"/>
      <c r="B189" s="6"/>
      <c r="C189" s="6"/>
      <c r="D189" s="17"/>
      <c r="E189" s="17"/>
      <c r="F189" s="17"/>
    </row>
    <row r="190" spans="1:6" x14ac:dyDescent="0.2">
      <c r="A190" s="16"/>
      <c r="B190" s="6"/>
      <c r="C190" s="6"/>
      <c r="D190" s="17"/>
      <c r="E190" s="17"/>
      <c r="F190" s="17"/>
    </row>
    <row r="191" spans="1:6" x14ac:dyDescent="0.2">
      <c r="A191" s="16"/>
      <c r="B191" s="6"/>
      <c r="C191" s="6"/>
      <c r="D191" s="17"/>
      <c r="E191" s="17"/>
      <c r="F191" s="17"/>
    </row>
    <row r="192" spans="1:6" x14ac:dyDescent="0.2">
      <c r="A192" s="16"/>
      <c r="B192" s="6"/>
      <c r="C192" s="6"/>
      <c r="D192" s="17"/>
      <c r="E192" s="17"/>
      <c r="F192" s="17"/>
    </row>
    <row r="193" spans="1:6" x14ac:dyDescent="0.2">
      <c r="A193" s="16"/>
      <c r="B193" s="6"/>
      <c r="C193" s="6"/>
      <c r="D193" s="17"/>
      <c r="E193" s="17"/>
      <c r="F193" s="17"/>
    </row>
    <row r="194" spans="1:6" x14ac:dyDescent="0.2">
      <c r="A194" s="16"/>
      <c r="B194" s="6"/>
      <c r="C194" s="6"/>
      <c r="D194" s="17"/>
      <c r="E194" s="17"/>
      <c r="F194" s="17"/>
    </row>
    <row r="195" spans="1:6" x14ac:dyDescent="0.2">
      <c r="A195" s="16"/>
      <c r="B195" s="6"/>
      <c r="C195" s="6"/>
      <c r="D195" s="17"/>
      <c r="E195" s="17"/>
      <c r="F195" s="17"/>
    </row>
    <row r="196" spans="1:6" x14ac:dyDescent="0.2">
      <c r="A196" s="16"/>
      <c r="B196" s="6"/>
      <c r="C196" s="6"/>
      <c r="D196" s="17"/>
      <c r="E196" s="17"/>
      <c r="F196" s="17"/>
    </row>
    <row r="197" spans="1:6" x14ac:dyDescent="0.2">
      <c r="A197" s="16"/>
      <c r="B197" s="6"/>
      <c r="C197" s="6"/>
      <c r="D197" s="17"/>
      <c r="E197" s="17"/>
      <c r="F197" s="17"/>
    </row>
    <row r="198" spans="1:6" x14ac:dyDescent="0.2">
      <c r="A198" s="16"/>
      <c r="B198" s="6"/>
      <c r="C198" s="6"/>
      <c r="D198" s="17"/>
      <c r="E198" s="17"/>
      <c r="F198" s="17"/>
    </row>
    <row r="199" spans="1:6" x14ac:dyDescent="0.2">
      <c r="A199" s="16"/>
      <c r="B199" s="6"/>
      <c r="C199" s="6"/>
      <c r="D199" s="17"/>
      <c r="E199" s="17"/>
      <c r="F199" s="17"/>
    </row>
    <row r="200" spans="1:6" x14ac:dyDescent="0.2">
      <c r="A200" s="16"/>
      <c r="B200" s="6"/>
      <c r="C200" s="6"/>
      <c r="D200" s="17"/>
      <c r="E200" s="17"/>
      <c r="F200" s="17"/>
    </row>
    <row r="201" spans="1:6" x14ac:dyDescent="0.2">
      <c r="A201" s="16"/>
      <c r="B201" s="22"/>
      <c r="C201" s="22"/>
      <c r="D201" s="17"/>
      <c r="E201" s="17"/>
      <c r="F201" s="17"/>
    </row>
    <row r="202" spans="1:6" x14ac:dyDescent="0.2">
      <c r="A202" s="16"/>
      <c r="B202" s="22"/>
      <c r="C202" s="22"/>
      <c r="D202" s="17"/>
      <c r="E202" s="17"/>
      <c r="F202" s="17"/>
    </row>
    <row r="203" spans="1:6" x14ac:dyDescent="0.2">
      <c r="A203" s="16"/>
      <c r="B203" s="22"/>
      <c r="C203" s="22"/>
      <c r="D203" s="17"/>
      <c r="E203" s="17"/>
      <c r="F203" s="17"/>
    </row>
    <row r="204" spans="1:6" x14ac:dyDescent="0.2">
      <c r="A204" s="16"/>
      <c r="B204" s="22"/>
      <c r="C204" s="22"/>
      <c r="D204" s="17"/>
      <c r="E204" s="17"/>
      <c r="F204" s="17"/>
    </row>
    <row r="205" spans="1:6" x14ac:dyDescent="0.2">
      <c r="A205" s="16"/>
      <c r="B205" s="22"/>
      <c r="C205" s="22"/>
      <c r="D205" s="17"/>
      <c r="E205" s="17"/>
      <c r="F205" s="17"/>
    </row>
    <row r="206" spans="1:6" x14ac:dyDescent="0.2">
      <c r="A206" s="16"/>
      <c r="B206" s="22"/>
      <c r="C206" s="22"/>
      <c r="D206" s="17"/>
      <c r="E206" s="17"/>
      <c r="F206" s="17"/>
    </row>
    <row r="207" spans="1:6" x14ac:dyDescent="0.2">
      <c r="A207" s="16"/>
      <c r="B207" s="22"/>
      <c r="C207" s="22"/>
      <c r="D207" s="17"/>
      <c r="E207" s="17"/>
      <c r="F207" s="17"/>
    </row>
    <row r="208" spans="1:6" x14ac:dyDescent="0.2">
      <c r="A208" s="16"/>
      <c r="B208" s="22"/>
      <c r="C208" s="22"/>
      <c r="D208" s="17"/>
      <c r="E208" s="17"/>
      <c r="F208" s="17"/>
    </row>
    <row r="209" spans="1:6" x14ac:dyDescent="0.2">
      <c r="A209" s="16"/>
      <c r="B209" s="18"/>
      <c r="C209" s="18"/>
      <c r="D209" s="17"/>
      <c r="E209" s="17"/>
      <c r="F209" s="17"/>
    </row>
    <row r="210" spans="1:6" x14ac:dyDescent="0.2">
      <c r="A210" s="16"/>
      <c r="B210" s="18"/>
      <c r="C210" s="18"/>
      <c r="D210" s="22"/>
      <c r="E210" s="17"/>
      <c r="F210" s="17"/>
    </row>
    <row r="211" spans="1:6" x14ac:dyDescent="0.2">
      <c r="A211" s="16"/>
      <c r="B211" s="22"/>
      <c r="C211" s="22"/>
      <c r="D211" s="22"/>
      <c r="E211" s="17"/>
      <c r="F211" s="17"/>
    </row>
    <row r="212" spans="1:6" x14ac:dyDescent="0.2">
      <c r="A212" s="16"/>
      <c r="B212" s="22"/>
      <c r="C212" s="22"/>
      <c r="D212" s="22"/>
      <c r="E212" s="17"/>
      <c r="F212" s="17"/>
    </row>
    <row r="213" spans="1:6" x14ac:dyDescent="0.2">
      <c r="A213" s="16"/>
      <c r="B213" s="22"/>
      <c r="C213" s="22"/>
      <c r="D213" s="22"/>
      <c r="E213" s="17"/>
      <c r="F213" s="17"/>
    </row>
    <row r="214" spans="1:6" x14ac:dyDescent="0.2">
      <c r="A214" s="16"/>
      <c r="B214" s="22"/>
      <c r="C214" s="22"/>
      <c r="D214" s="22"/>
      <c r="E214" s="17"/>
      <c r="F214" s="17"/>
    </row>
    <row r="215" spans="1:6" x14ac:dyDescent="0.2">
      <c r="A215" s="16"/>
      <c r="B215" s="22"/>
      <c r="C215" s="22"/>
      <c r="D215" s="22"/>
      <c r="E215" s="17"/>
      <c r="F215" s="17"/>
    </row>
    <row r="216" spans="1:6" x14ac:dyDescent="0.2">
      <c r="A216" s="16"/>
      <c r="B216" s="22"/>
      <c r="C216" s="22"/>
      <c r="D216" s="22"/>
      <c r="E216" s="17"/>
      <c r="F216" s="17"/>
    </row>
    <row r="217" spans="1:6" x14ac:dyDescent="0.2">
      <c r="A217" s="16"/>
      <c r="B217" s="22"/>
      <c r="C217" s="22"/>
      <c r="D217" s="17"/>
      <c r="E217" s="17"/>
      <c r="F217" s="17"/>
    </row>
    <row r="218" spans="1:6" x14ac:dyDescent="0.2">
      <c r="A218" s="16"/>
      <c r="B218" s="22"/>
      <c r="C218" s="22"/>
      <c r="D218" s="17"/>
      <c r="E218" s="17"/>
      <c r="F218" s="17"/>
    </row>
    <row r="219" spans="1:6" x14ac:dyDescent="0.2">
      <c r="A219" s="16"/>
      <c r="B219" s="22"/>
      <c r="C219" s="22"/>
      <c r="D219" s="17"/>
      <c r="E219" s="17"/>
      <c r="F219" s="17"/>
    </row>
    <row r="220" spans="1:6" x14ac:dyDescent="0.2">
      <c r="A220" s="16"/>
      <c r="B220" s="22"/>
      <c r="C220" s="22"/>
      <c r="D220" s="17"/>
      <c r="E220" s="17"/>
      <c r="F220" s="17"/>
    </row>
    <row r="221" spans="1:6" x14ac:dyDescent="0.2">
      <c r="A221" s="16"/>
      <c r="B221" s="22"/>
      <c r="C221" s="22"/>
      <c r="D221" s="17"/>
      <c r="E221" s="17"/>
      <c r="F221" s="17"/>
    </row>
    <row r="222" spans="1:6" x14ac:dyDescent="0.2">
      <c r="A222" s="16"/>
      <c r="B222" s="22"/>
      <c r="C222" s="22"/>
      <c r="D222" s="17"/>
      <c r="E222" s="17"/>
      <c r="F222" s="17"/>
    </row>
    <row r="223" spans="1:6" x14ac:dyDescent="0.2">
      <c r="A223" s="16"/>
      <c r="B223" s="22"/>
      <c r="C223" s="22"/>
      <c r="D223" s="17"/>
      <c r="E223" s="17"/>
      <c r="F223" s="17"/>
    </row>
    <row r="224" spans="1:6" x14ac:dyDescent="0.2">
      <c r="A224" s="16"/>
      <c r="B224" s="22"/>
      <c r="C224" s="22"/>
      <c r="D224" s="17"/>
      <c r="E224" s="17"/>
      <c r="F224" s="17"/>
    </row>
    <row r="225" spans="1:6" x14ac:dyDescent="0.2">
      <c r="A225" s="16"/>
      <c r="B225" s="22"/>
      <c r="C225" s="22"/>
      <c r="D225" s="17"/>
      <c r="E225" s="17"/>
      <c r="F225" s="17"/>
    </row>
    <row r="226" spans="1:6" x14ac:dyDescent="0.2">
      <c r="A226" s="16"/>
      <c r="B226" s="22"/>
      <c r="C226" s="22"/>
      <c r="D226" s="17"/>
      <c r="E226" s="17"/>
      <c r="F226" s="17"/>
    </row>
    <row r="227" spans="1:6" x14ac:dyDescent="0.2">
      <c r="A227" s="16"/>
      <c r="B227" s="22"/>
      <c r="C227" s="22"/>
      <c r="D227" s="17"/>
      <c r="E227" s="17"/>
      <c r="F227" s="17"/>
    </row>
    <row r="228" spans="1:6" x14ac:dyDescent="0.2">
      <c r="A228" s="16"/>
      <c r="B228" s="22"/>
      <c r="C228" s="22"/>
      <c r="D228" s="17"/>
      <c r="E228" s="17"/>
      <c r="F228" s="17"/>
    </row>
    <row r="229" spans="1:6" x14ac:dyDescent="0.2">
      <c r="A229" s="16"/>
      <c r="B229" s="22"/>
      <c r="C229" s="22"/>
      <c r="D229" s="17"/>
      <c r="E229" s="17"/>
      <c r="F229" s="17"/>
    </row>
    <row r="230" spans="1:6" x14ac:dyDescent="0.2">
      <c r="A230" s="16"/>
      <c r="B230" s="22"/>
      <c r="C230" s="22"/>
      <c r="D230" s="17"/>
      <c r="E230" s="17"/>
      <c r="F230" s="17"/>
    </row>
    <row r="231" spans="1:6" x14ac:dyDescent="0.2">
      <c r="A231" s="16"/>
      <c r="B231" s="22"/>
      <c r="C231" s="22"/>
      <c r="D231" s="17"/>
      <c r="E231" s="17"/>
      <c r="F231" s="17"/>
    </row>
    <row r="232" spans="1:6" x14ac:dyDescent="0.2">
      <c r="A232" s="16"/>
      <c r="B232" s="22"/>
      <c r="C232" s="22"/>
      <c r="D232" s="17"/>
      <c r="E232" s="17"/>
      <c r="F232" s="17"/>
    </row>
    <row r="233" spans="1:6" x14ac:dyDescent="0.2">
      <c r="A233" s="16"/>
      <c r="B233" s="22"/>
      <c r="C233" s="22"/>
      <c r="D233" s="17"/>
      <c r="E233" s="17"/>
      <c r="F233" s="17"/>
    </row>
    <row r="234" spans="1:6" x14ac:dyDescent="0.2">
      <c r="A234" s="16"/>
      <c r="B234" s="22"/>
      <c r="C234" s="22"/>
      <c r="D234" s="17"/>
      <c r="E234" s="17"/>
      <c r="F234" s="17"/>
    </row>
    <row r="235" spans="1:6" x14ac:dyDescent="0.2">
      <c r="A235" s="16"/>
      <c r="B235" s="22"/>
      <c r="C235" s="22"/>
      <c r="D235" s="17"/>
      <c r="E235" s="17"/>
      <c r="F235" s="17"/>
    </row>
    <row r="236" spans="1:6" x14ac:dyDescent="0.2">
      <c r="A236" s="16"/>
      <c r="B236" s="22"/>
      <c r="C236" s="22"/>
      <c r="D236" s="17"/>
      <c r="E236" s="17"/>
      <c r="F236" s="17"/>
    </row>
    <row r="237" spans="1:6" x14ac:dyDescent="0.2">
      <c r="A237" s="16"/>
      <c r="B237" s="22"/>
      <c r="C237" s="22"/>
      <c r="D237" s="17"/>
      <c r="E237" s="17"/>
      <c r="F237" s="17"/>
    </row>
    <row r="238" spans="1:6" x14ac:dyDescent="0.2">
      <c r="A238" s="16"/>
      <c r="B238" s="22"/>
      <c r="C238" s="22"/>
      <c r="D238" s="17"/>
      <c r="E238" s="17"/>
      <c r="F238" s="17"/>
    </row>
    <row r="239" spans="1:6" x14ac:dyDescent="0.2">
      <c r="A239" s="16"/>
      <c r="B239" s="22"/>
      <c r="C239" s="22"/>
      <c r="D239" s="17"/>
      <c r="E239" s="17"/>
      <c r="F239" s="17"/>
    </row>
    <row r="240" spans="1:6" x14ac:dyDescent="0.2">
      <c r="A240" s="16"/>
      <c r="B240" s="22"/>
      <c r="C240" s="22"/>
      <c r="D240" s="17"/>
      <c r="E240" s="17"/>
      <c r="F240" s="17"/>
    </row>
    <row r="241" spans="1:6" x14ac:dyDescent="0.2">
      <c r="A241" s="16"/>
      <c r="B241" s="22"/>
      <c r="C241" s="22"/>
      <c r="D241" s="17"/>
      <c r="E241" s="17"/>
      <c r="F241" s="17"/>
    </row>
    <row r="242" spans="1:6" x14ac:dyDescent="0.2">
      <c r="A242" s="16"/>
      <c r="B242" s="22"/>
      <c r="C242" s="22"/>
      <c r="D242" s="17"/>
      <c r="E242" s="17"/>
      <c r="F242" s="17"/>
    </row>
    <row r="243" spans="1:6" x14ac:dyDescent="0.2">
      <c r="A243" s="16"/>
      <c r="B243" s="22"/>
      <c r="C243" s="22"/>
      <c r="D243" s="17"/>
      <c r="E243" s="17"/>
      <c r="F243" s="17"/>
    </row>
    <row r="244" spans="1:6" x14ac:dyDescent="0.2">
      <c r="A244" s="16"/>
      <c r="B244" s="22"/>
      <c r="C244" s="22"/>
      <c r="D244" s="17"/>
      <c r="E244" s="17"/>
      <c r="F244" s="17"/>
    </row>
    <row r="245" spans="1:6" x14ac:dyDescent="0.2">
      <c r="A245" s="16"/>
      <c r="B245" s="22"/>
      <c r="C245" s="22"/>
      <c r="D245" s="17"/>
      <c r="E245" s="17"/>
      <c r="F245" s="17"/>
    </row>
    <row r="246" spans="1:6" x14ac:dyDescent="0.2">
      <c r="A246" s="16"/>
      <c r="B246" s="22"/>
      <c r="C246" s="22"/>
      <c r="D246" s="17"/>
      <c r="E246" s="17"/>
      <c r="F246" s="17"/>
    </row>
    <row r="247" spans="1:6" x14ac:dyDescent="0.2">
      <c r="A247" s="16"/>
      <c r="B247" s="22"/>
      <c r="C247" s="22"/>
      <c r="D247" s="17"/>
      <c r="E247" s="17"/>
      <c r="F247" s="17"/>
    </row>
    <row r="248" spans="1:6" x14ac:dyDescent="0.2">
      <c r="A248" s="16"/>
      <c r="B248" s="22"/>
      <c r="C248" s="22"/>
      <c r="D248" s="17"/>
      <c r="E248" s="17"/>
      <c r="F248" s="17"/>
    </row>
    <row r="249" spans="1:6" x14ac:dyDescent="0.2">
      <c r="A249" s="16"/>
      <c r="B249" s="22"/>
      <c r="C249" s="22"/>
      <c r="D249" s="17"/>
      <c r="E249" s="17"/>
      <c r="F249" s="17"/>
    </row>
    <row r="250" spans="1:6" x14ac:dyDescent="0.2">
      <c r="A250" s="16"/>
      <c r="B250" s="22"/>
      <c r="C250" s="22"/>
      <c r="D250" s="17"/>
      <c r="E250" s="17"/>
      <c r="F250" s="17"/>
    </row>
    <row r="251" spans="1:6" x14ac:dyDescent="0.2">
      <c r="A251" s="16"/>
      <c r="B251" s="22"/>
      <c r="C251" s="22"/>
      <c r="D251" s="17"/>
      <c r="E251" s="17"/>
      <c r="F251" s="17"/>
    </row>
    <row r="252" spans="1:6" x14ac:dyDescent="0.2">
      <c r="A252" s="16"/>
      <c r="B252" s="22"/>
      <c r="C252" s="22"/>
      <c r="D252" s="17"/>
      <c r="E252" s="17"/>
      <c r="F252" s="17"/>
    </row>
    <row r="253" spans="1:6" x14ac:dyDescent="0.2">
      <c r="A253" s="16"/>
      <c r="B253" s="22"/>
      <c r="C253" s="22"/>
      <c r="D253" s="17"/>
      <c r="E253" s="17"/>
      <c r="F253" s="17"/>
    </row>
    <row r="254" spans="1:6" x14ac:dyDescent="0.2">
      <c r="A254" s="16"/>
      <c r="B254" s="22"/>
      <c r="C254" s="22"/>
      <c r="D254" s="17"/>
      <c r="E254" s="17"/>
      <c r="F254" s="17"/>
    </row>
    <row r="255" spans="1:6" x14ac:dyDescent="0.2">
      <c r="A255" s="16"/>
      <c r="B255" s="10"/>
      <c r="C255" s="10"/>
      <c r="D255" s="17"/>
      <c r="E255" s="17"/>
      <c r="F255" s="17"/>
    </row>
    <row r="256" spans="1:6" x14ac:dyDescent="0.2">
      <c r="A256" s="16"/>
      <c r="B256" s="22"/>
      <c r="C256" s="22"/>
      <c r="D256" s="17"/>
      <c r="E256" s="17"/>
      <c r="F256" s="17"/>
    </row>
    <row r="257" spans="1:6" x14ac:dyDescent="0.2">
      <c r="A257" s="16"/>
      <c r="B257" s="22"/>
      <c r="C257" s="22"/>
      <c r="D257" s="17"/>
      <c r="E257" s="17"/>
      <c r="F257" s="17"/>
    </row>
    <row r="258" spans="1:6" x14ac:dyDescent="0.2">
      <c r="A258" s="16"/>
      <c r="B258" s="22"/>
      <c r="C258" s="22"/>
      <c r="D258" s="22"/>
      <c r="E258" s="17"/>
      <c r="F258" s="17"/>
    </row>
    <row r="259" spans="1:6" x14ac:dyDescent="0.2">
      <c r="A259" s="16"/>
      <c r="B259" s="22"/>
      <c r="C259" s="22"/>
      <c r="D259" s="22"/>
      <c r="E259" s="17"/>
      <c r="F259" s="17"/>
    </row>
    <row r="260" spans="1:6" x14ac:dyDescent="0.2">
      <c r="A260" s="16"/>
      <c r="B260" s="22"/>
      <c r="C260" s="22"/>
      <c r="D260" s="22"/>
      <c r="E260" s="17"/>
      <c r="F260" s="17"/>
    </row>
    <row r="261" spans="1:6" x14ac:dyDescent="0.2">
      <c r="A261" s="16"/>
      <c r="B261" s="22"/>
      <c r="C261" s="22"/>
      <c r="D261" s="22"/>
      <c r="E261" s="17"/>
      <c r="F261" s="17"/>
    </row>
    <row r="262" spans="1:6" x14ac:dyDescent="0.2">
      <c r="A262" s="16"/>
      <c r="B262" s="22"/>
      <c r="C262" s="22"/>
      <c r="D262" s="22"/>
      <c r="E262" s="17"/>
      <c r="F262" s="17"/>
    </row>
    <row r="263" spans="1:6" x14ac:dyDescent="0.2">
      <c r="A263" s="16"/>
      <c r="B263" s="22"/>
      <c r="C263" s="22"/>
      <c r="D263" s="22"/>
      <c r="E263" s="17"/>
      <c r="F263" s="17"/>
    </row>
    <row r="264" spans="1:6" x14ac:dyDescent="0.2">
      <c r="A264" s="16"/>
      <c r="B264" s="22"/>
      <c r="C264" s="22"/>
      <c r="D264" s="22"/>
      <c r="E264" s="17"/>
      <c r="F264" s="17"/>
    </row>
    <row r="265" spans="1:6" x14ac:dyDescent="0.2">
      <c r="A265" s="16"/>
      <c r="B265" s="22"/>
      <c r="C265" s="22"/>
      <c r="D265" s="17"/>
      <c r="E265" s="17"/>
      <c r="F265" s="17"/>
    </row>
    <row r="266" spans="1:6" x14ac:dyDescent="0.2">
      <c r="A266" s="16"/>
      <c r="B266" s="22"/>
      <c r="C266" s="22"/>
      <c r="D266" s="17"/>
      <c r="E266" s="17"/>
      <c r="F266" s="17"/>
    </row>
    <row r="267" spans="1:6" x14ac:dyDescent="0.2">
      <c r="A267" s="16"/>
      <c r="B267" s="22"/>
      <c r="C267" s="22"/>
      <c r="D267" s="17"/>
      <c r="E267" s="17"/>
      <c r="F267" s="17"/>
    </row>
    <row r="268" spans="1:6" x14ac:dyDescent="0.2">
      <c r="A268" s="16"/>
      <c r="B268" s="22"/>
      <c r="C268" s="22"/>
      <c r="D268" s="17"/>
      <c r="E268" s="17"/>
      <c r="F268" s="17"/>
    </row>
    <row r="269" spans="1:6" x14ac:dyDescent="0.2">
      <c r="A269" s="16"/>
      <c r="B269" s="22"/>
      <c r="C269" s="22"/>
      <c r="D269" s="17"/>
      <c r="E269" s="17"/>
      <c r="F269" s="17"/>
    </row>
    <row r="270" spans="1:6" x14ac:dyDescent="0.2">
      <c r="A270" s="16"/>
      <c r="B270" s="22"/>
      <c r="C270" s="22"/>
      <c r="D270" s="17"/>
      <c r="E270" s="17"/>
      <c r="F270" s="17"/>
    </row>
    <row r="271" spans="1:6" x14ac:dyDescent="0.2">
      <c r="A271" s="16"/>
      <c r="B271" s="22"/>
      <c r="C271" s="22"/>
      <c r="D271" s="17"/>
      <c r="E271" s="17"/>
      <c r="F271" s="17"/>
    </row>
    <row r="272" spans="1:6" x14ac:dyDescent="0.2">
      <c r="A272" s="16"/>
      <c r="B272" s="22"/>
      <c r="C272" s="22"/>
      <c r="D272" s="17"/>
      <c r="E272" s="17"/>
      <c r="F272" s="17"/>
    </row>
    <row r="273" spans="1:6" ht="15.75" x14ac:dyDescent="0.25">
      <c r="A273" s="16"/>
      <c r="C273"/>
      <c r="D273" s="17"/>
      <c r="E273" s="17"/>
      <c r="F273" s="14"/>
    </row>
    <row r="274" spans="1:6" ht="15.75" x14ac:dyDescent="0.25">
      <c r="A274" s="16"/>
      <c r="C274"/>
      <c r="D274" s="17"/>
      <c r="E274" s="17"/>
      <c r="F274" s="14"/>
    </row>
    <row r="275" spans="1:6" ht="15.75" x14ac:dyDescent="0.25">
      <c r="A275" s="16"/>
      <c r="C275"/>
      <c r="D275" s="17"/>
      <c r="E275" s="17"/>
      <c r="F275" s="14"/>
    </row>
    <row r="276" spans="1:6" ht="15.75" x14ac:dyDescent="0.25">
      <c r="A276" s="16"/>
      <c r="C276"/>
      <c r="D276" s="17"/>
      <c r="E276" s="17"/>
      <c r="F276" s="14"/>
    </row>
    <row r="277" spans="1:6" ht="15.75" x14ac:dyDescent="0.25">
      <c r="A277" s="16"/>
      <c r="C277"/>
      <c r="D277" s="17"/>
      <c r="E277" s="17"/>
      <c r="F277" s="14"/>
    </row>
    <row r="278" spans="1:6" ht="15.75" x14ac:dyDescent="0.25">
      <c r="A278" s="16"/>
      <c r="C278"/>
      <c r="D278" s="17"/>
      <c r="E278" s="17"/>
      <c r="F278" s="14"/>
    </row>
    <row r="279" spans="1:6" ht="15.75" x14ac:dyDescent="0.25">
      <c r="A279" s="16"/>
      <c r="C279"/>
      <c r="D279" s="17"/>
      <c r="E279" s="17"/>
      <c r="F279" s="14"/>
    </row>
    <row r="280" spans="1:6" ht="15.75" x14ac:dyDescent="0.25">
      <c r="A280" s="16"/>
      <c r="C280"/>
      <c r="D280" s="17"/>
      <c r="E280" s="17"/>
      <c r="F280" s="14"/>
    </row>
    <row r="281" spans="1:6" ht="15.75" x14ac:dyDescent="0.25">
      <c r="A281" s="16"/>
      <c r="C281"/>
      <c r="D281" s="17"/>
      <c r="E281" s="17"/>
      <c r="F281" s="14"/>
    </row>
    <row r="282" spans="1:6" ht="15.75" x14ac:dyDescent="0.25">
      <c r="A282" s="16"/>
      <c r="C282"/>
      <c r="D282" s="17"/>
      <c r="E282" s="17"/>
      <c r="F282" s="14"/>
    </row>
    <row r="283" spans="1:6" ht="15.75" x14ac:dyDescent="0.25">
      <c r="A283" s="16"/>
      <c r="C283"/>
      <c r="D283" s="17"/>
      <c r="E283" s="17"/>
      <c r="F283" s="14"/>
    </row>
    <row r="284" spans="1:6" ht="15.75" x14ac:dyDescent="0.25">
      <c r="A284" s="16"/>
      <c r="C284"/>
      <c r="D284" s="17"/>
      <c r="E284" s="17"/>
      <c r="F284" s="14"/>
    </row>
    <row r="285" spans="1:6" ht="15.75" x14ac:dyDescent="0.25">
      <c r="A285" s="16"/>
      <c r="C285"/>
      <c r="D285" s="17"/>
      <c r="E285" s="17"/>
      <c r="F285" s="14"/>
    </row>
    <row r="286" spans="1:6" ht="15.75" x14ac:dyDescent="0.25">
      <c r="A286" s="16"/>
      <c r="C286"/>
      <c r="D286" s="17"/>
      <c r="E286" s="17"/>
      <c r="F286" s="14"/>
    </row>
    <row r="287" spans="1:6" ht="15.75" x14ac:dyDescent="0.25">
      <c r="A287" s="16"/>
      <c r="C287"/>
      <c r="D287" s="17"/>
      <c r="E287" s="17"/>
      <c r="F287" s="14"/>
    </row>
    <row r="288" spans="1:6" ht="15.75" x14ac:dyDescent="0.25">
      <c r="A288" s="16"/>
      <c r="C288"/>
      <c r="D288" s="17"/>
      <c r="E288" s="17"/>
      <c r="F288" s="14"/>
    </row>
    <row r="289" spans="1:6" ht="15.75" x14ac:dyDescent="0.25">
      <c r="A289" s="16"/>
      <c r="C289"/>
      <c r="D289" s="17"/>
      <c r="E289" s="17"/>
      <c r="F289" s="14"/>
    </row>
    <row r="290" spans="1:6" ht="15.75" x14ac:dyDescent="0.25">
      <c r="A290" s="16"/>
      <c r="C290"/>
      <c r="D290" s="17"/>
      <c r="E290" s="17"/>
      <c r="F290" s="14"/>
    </row>
    <row r="291" spans="1:6" ht="15.75" x14ac:dyDescent="0.25">
      <c r="A291" s="16"/>
      <c r="C291"/>
      <c r="D291" s="17"/>
      <c r="E291" s="17"/>
      <c r="F291" s="14"/>
    </row>
    <row r="292" spans="1:6" ht="15.75" x14ac:dyDescent="0.25">
      <c r="A292" s="16"/>
      <c r="C292"/>
      <c r="D292" s="17"/>
      <c r="E292" s="17"/>
      <c r="F292" s="14"/>
    </row>
    <row r="293" spans="1:6" ht="15.75" x14ac:dyDescent="0.25">
      <c r="A293" s="16"/>
      <c r="C293"/>
      <c r="D293" s="17"/>
      <c r="E293" s="17"/>
      <c r="F293" s="14"/>
    </row>
    <row r="294" spans="1:6" ht="15.75" x14ac:dyDescent="0.25">
      <c r="A294" s="16"/>
      <c r="C294"/>
      <c r="D294" s="17"/>
      <c r="E294" s="17"/>
      <c r="F294" s="14"/>
    </row>
    <row r="295" spans="1:6" ht="15.75" x14ac:dyDescent="0.25">
      <c r="A295" s="16"/>
      <c r="C295"/>
      <c r="D295" s="17"/>
      <c r="E295" s="17"/>
      <c r="F295" s="14"/>
    </row>
    <row r="296" spans="1:6" ht="15.75" x14ac:dyDescent="0.25">
      <c r="A296" s="16"/>
      <c r="C296"/>
      <c r="D296" s="17"/>
      <c r="E296" s="17"/>
      <c r="F296" s="14"/>
    </row>
    <row r="297" spans="1:6" ht="15.75" x14ac:dyDescent="0.25">
      <c r="A297" s="16"/>
      <c r="C297"/>
      <c r="D297" s="17"/>
      <c r="E297" s="17"/>
      <c r="F297" s="14"/>
    </row>
    <row r="298" spans="1:6" ht="15.75" x14ac:dyDescent="0.25">
      <c r="A298" s="16"/>
      <c r="C298"/>
      <c r="D298" s="17"/>
      <c r="E298" s="17"/>
      <c r="F298" s="14"/>
    </row>
    <row r="299" spans="1:6" ht="15.75" x14ac:dyDescent="0.25">
      <c r="A299" s="16"/>
      <c r="C299"/>
      <c r="D299" s="17"/>
      <c r="E299" s="17"/>
      <c r="F299" s="14"/>
    </row>
    <row r="300" spans="1:6" ht="15.75" x14ac:dyDescent="0.25">
      <c r="A300" s="16"/>
      <c r="C300"/>
      <c r="D300" s="17"/>
      <c r="E300" s="17"/>
      <c r="F300" s="14"/>
    </row>
    <row r="301" spans="1:6" ht="15.75" x14ac:dyDescent="0.25">
      <c r="A301" s="16"/>
      <c r="C301"/>
      <c r="D301" s="17"/>
      <c r="E301" s="17"/>
      <c r="F301" s="14"/>
    </row>
    <row r="302" spans="1:6" ht="15.75" x14ac:dyDescent="0.25">
      <c r="A302" s="16"/>
      <c r="C302"/>
      <c r="D302" s="17"/>
      <c r="E302" s="17"/>
      <c r="F302" s="14"/>
    </row>
    <row r="303" spans="1:6" ht="15.75" x14ac:dyDescent="0.25">
      <c r="A303" s="16"/>
      <c r="C303"/>
      <c r="D303" s="17"/>
      <c r="E303" s="17"/>
      <c r="F303" s="14"/>
    </row>
    <row r="304" spans="1:6" ht="15.75" x14ac:dyDescent="0.25">
      <c r="A304" s="16"/>
      <c r="C304"/>
      <c r="D304" s="17"/>
      <c r="E304" s="17"/>
      <c r="F304" s="14"/>
    </row>
    <row r="305" spans="1:6" ht="15.75" x14ac:dyDescent="0.25">
      <c r="A305" s="16"/>
      <c r="C305"/>
      <c r="D305" s="17"/>
      <c r="E305" s="17"/>
      <c r="F305" s="14"/>
    </row>
    <row r="306" spans="1:6" ht="15.75" x14ac:dyDescent="0.25">
      <c r="A306" s="16"/>
      <c r="C306"/>
      <c r="D306" s="22"/>
      <c r="E306" s="17"/>
      <c r="F306" s="14"/>
    </row>
    <row r="307" spans="1:6" ht="15.75" x14ac:dyDescent="0.25">
      <c r="A307" s="16"/>
      <c r="C307"/>
      <c r="D307" s="22"/>
      <c r="E307" s="17"/>
      <c r="F307" s="14"/>
    </row>
    <row r="308" spans="1:6" ht="15.75" x14ac:dyDescent="0.25">
      <c r="A308" s="16"/>
      <c r="C308"/>
      <c r="D308" s="22"/>
      <c r="E308" s="17"/>
      <c r="F308" s="14"/>
    </row>
    <row r="309" spans="1:6" ht="15.75" x14ac:dyDescent="0.25">
      <c r="A309" s="16"/>
      <c r="C309"/>
      <c r="D309" s="22"/>
      <c r="E309" s="17"/>
      <c r="F309" s="14"/>
    </row>
    <row r="310" spans="1:6" x14ac:dyDescent="0.2">
      <c r="A310" s="16"/>
      <c r="C310"/>
      <c r="D310" s="22"/>
      <c r="E310" s="17"/>
    </row>
    <row r="311" spans="1:6" x14ac:dyDescent="0.2">
      <c r="A311" s="16"/>
      <c r="C311"/>
      <c r="D311" s="22"/>
      <c r="E311" s="17"/>
    </row>
    <row r="312" spans="1:6" x14ac:dyDescent="0.2">
      <c r="A312" s="16"/>
      <c r="C312"/>
      <c r="D312" s="22"/>
      <c r="E312" s="17"/>
    </row>
  </sheetData>
  <sheetProtection password="DCDF" sheet="1" objects="1" scenarios="1" formatCells="0" selectLockedCells="1"/>
  <phoneticPr fontId="0" type="noConversion"/>
  <pageMargins left="0.75" right="0.75" top="1" bottom="1" header="0.5" footer="0.5"/>
  <pageSetup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447"/>
  <sheetViews>
    <sheetView topLeftCell="A16" workbookViewId="0">
      <selection activeCell="B41" sqref="B41"/>
    </sheetView>
  </sheetViews>
  <sheetFormatPr defaultRowHeight="12.75" x14ac:dyDescent="0.2"/>
  <cols>
    <col min="1" max="1" width="49.140625" bestFit="1" customWidth="1"/>
    <col min="2" max="2" width="9.140625" style="3" customWidth="1"/>
    <col min="3" max="3" width="5.7109375" customWidth="1"/>
    <col min="4" max="4" width="8.5703125" bestFit="1" customWidth="1"/>
    <col min="5" max="5" width="4" customWidth="1"/>
    <col min="6" max="6" width="8.28515625" customWidth="1"/>
    <col min="7" max="7" width="9.42578125" customWidth="1"/>
    <col min="8" max="8" width="3.7109375" customWidth="1"/>
    <col min="9" max="9" width="7" customWidth="1"/>
    <col min="10" max="10" width="8.85546875" customWidth="1"/>
    <col min="11" max="11" width="3.5703125" customWidth="1"/>
    <col min="14" max="14" width="3.7109375" customWidth="1"/>
  </cols>
  <sheetData>
    <row r="1" spans="1:13" x14ac:dyDescent="0.2">
      <c r="B1" s="20"/>
    </row>
    <row r="2" spans="1:13" ht="15" x14ac:dyDescent="0.2">
      <c r="A2" s="46" t="e">
        <f>'Acid Prep'!$C$2</f>
        <v>#N/A</v>
      </c>
      <c r="B2" s="46" t="e">
        <f>'Acid Prep'!$E$2</f>
        <v>#N/A</v>
      </c>
      <c r="C2" s="6"/>
      <c r="E2" s="6"/>
      <c r="F2" s="6"/>
      <c r="G2" s="45" t="s">
        <v>65</v>
      </c>
      <c r="H2" s="46" t="e">
        <f>'Acid Prep'!$I$2</f>
        <v>#N/A</v>
      </c>
      <c r="I2" s="6"/>
      <c r="J2" s="6"/>
    </row>
    <row r="4" spans="1:13" ht="15.75" x14ac:dyDescent="0.25">
      <c r="A4" s="11" t="s">
        <v>89</v>
      </c>
    </row>
    <row r="5" spans="1:13" x14ac:dyDescent="0.2">
      <c r="D5" s="41"/>
      <c r="E5" s="3"/>
      <c r="G5" s="41"/>
      <c r="H5" s="3"/>
      <c r="J5" s="41"/>
      <c r="M5" s="41"/>
    </row>
    <row r="6" spans="1:13" x14ac:dyDescent="0.2">
      <c r="A6" s="85" t="s">
        <v>113</v>
      </c>
      <c r="B6" s="15"/>
      <c r="C6" s="38"/>
      <c r="D6" s="6" t="str">
        <f>IF('unknown titration check'!D62&lt;30,'unknown titration check'!D49,"")</f>
        <v/>
      </c>
    </row>
    <row r="7" spans="1:13" x14ac:dyDescent="0.2">
      <c r="B7"/>
    </row>
    <row r="8" spans="1:13" x14ac:dyDescent="0.2">
      <c r="A8" s="10" t="s">
        <v>56</v>
      </c>
      <c r="B8"/>
      <c r="D8" s="40">
        <f>'Vinegar Percent'!D8</f>
        <v>0</v>
      </c>
      <c r="E8" t="s">
        <v>57</v>
      </c>
      <c r="F8" t="str">
        <f>IF(D8=0,"",IF(D8=1.04,"","Check your density."))</f>
        <v/>
      </c>
    </row>
    <row r="9" spans="1:13" x14ac:dyDescent="0.2">
      <c r="B9"/>
    </row>
    <row r="10" spans="1:13" x14ac:dyDescent="0.2">
      <c r="A10" t="s">
        <v>58</v>
      </c>
      <c r="B10"/>
      <c r="D10" s="40">
        <f>'Vinegar Percent'!D10</f>
        <v>0</v>
      </c>
      <c r="E10" s="3" t="str">
        <f xml:space="preserve"> IF(D10=0,"",IF(D13&lt;D14,"","X"))</f>
        <v/>
      </c>
    </row>
    <row r="11" spans="1:13" x14ac:dyDescent="0.2">
      <c r="A11" s="70" t="s">
        <v>24</v>
      </c>
      <c r="B11"/>
      <c r="D11" s="3" t="e">
        <f>'unknown titration check'!D50*60.04</f>
        <v>#VALUE!</v>
      </c>
    </row>
    <row r="12" spans="1:13" x14ac:dyDescent="0.2">
      <c r="A12" s="70" t="s">
        <v>25</v>
      </c>
      <c r="B12"/>
      <c r="D12" s="3" t="e">
        <f>ABS(D10-D11)</f>
        <v>#VALUE!</v>
      </c>
    </row>
    <row r="13" spans="1:13" x14ac:dyDescent="0.2">
      <c r="A13" s="70" t="s">
        <v>26</v>
      </c>
      <c r="B13"/>
      <c r="D13" s="3" t="e">
        <f>ABS(D12/D11)*100</f>
        <v>#VALUE!</v>
      </c>
    </row>
    <row r="14" spans="1:13" x14ac:dyDescent="0.2">
      <c r="A14" s="72" t="s">
        <v>62</v>
      </c>
      <c r="B14" s="42"/>
      <c r="C14" s="42"/>
      <c r="D14" s="42">
        <v>2</v>
      </c>
    </row>
    <row r="15" spans="1:13" x14ac:dyDescent="0.2">
      <c r="A15" s="62" t="s">
        <v>61</v>
      </c>
      <c r="D15" s="41">
        <v>0</v>
      </c>
    </row>
    <row r="16" spans="1:13" x14ac:dyDescent="0.2">
      <c r="B16"/>
    </row>
    <row r="17" spans="1:5" x14ac:dyDescent="0.2">
      <c r="A17" t="s">
        <v>59</v>
      </c>
      <c r="B17"/>
      <c r="D17" s="40">
        <f>'Vinegar Percent'!D12</f>
        <v>0</v>
      </c>
      <c r="E17" s="3" t="str">
        <f xml:space="preserve"> IF(D17=0,"",IF(D20&lt;D21,"","X"))</f>
        <v/>
      </c>
    </row>
    <row r="18" spans="1:5" x14ac:dyDescent="0.2">
      <c r="A18" s="70" t="s">
        <v>24</v>
      </c>
      <c r="B18"/>
      <c r="D18" s="3">
        <f>D8*1000</f>
        <v>0</v>
      </c>
    </row>
    <row r="19" spans="1:5" x14ac:dyDescent="0.2">
      <c r="A19" s="70" t="s">
        <v>25</v>
      </c>
      <c r="B19"/>
      <c r="D19" s="3">
        <f>ABS(D17-D18)</f>
        <v>0</v>
      </c>
    </row>
    <row r="20" spans="1:5" x14ac:dyDescent="0.2">
      <c r="A20" s="70" t="s">
        <v>26</v>
      </c>
      <c r="B20"/>
      <c r="D20" s="3" t="e">
        <f>ABS(D19/D18)*100</f>
        <v>#DIV/0!</v>
      </c>
    </row>
    <row r="21" spans="1:5" x14ac:dyDescent="0.2">
      <c r="A21" s="72" t="s">
        <v>62</v>
      </c>
      <c r="B21" s="42"/>
      <c r="C21" s="42"/>
      <c r="D21" s="42">
        <v>0.05</v>
      </c>
    </row>
    <row r="22" spans="1:5" x14ac:dyDescent="0.2">
      <c r="A22" s="62" t="s">
        <v>61</v>
      </c>
      <c r="D22" s="41">
        <v>0</v>
      </c>
    </row>
    <row r="23" spans="1:5" x14ac:dyDescent="0.2">
      <c r="B23"/>
    </row>
    <row r="24" spans="1:5" x14ac:dyDescent="0.2">
      <c r="A24" t="s">
        <v>60</v>
      </c>
      <c r="B24"/>
      <c r="D24" s="40">
        <f>'Vinegar Percent'!D14</f>
        <v>0</v>
      </c>
      <c r="E24" s="3" t="str">
        <f xml:space="preserve"> IF(D24=0,"",IF(D27&lt;D28,"","X"))</f>
        <v/>
      </c>
    </row>
    <row r="25" spans="1:5" x14ac:dyDescent="0.2">
      <c r="A25" s="70" t="s">
        <v>24</v>
      </c>
      <c r="B25"/>
      <c r="D25" s="3" t="e">
        <f>(D11/D18)*100</f>
        <v>#VALUE!</v>
      </c>
    </row>
    <row r="26" spans="1:5" x14ac:dyDescent="0.2">
      <c r="A26" s="70" t="s">
        <v>25</v>
      </c>
      <c r="B26"/>
      <c r="D26" s="3" t="e">
        <f>ABS(D24-D25)</f>
        <v>#VALUE!</v>
      </c>
    </row>
    <row r="27" spans="1:5" x14ac:dyDescent="0.2">
      <c r="A27" s="70" t="s">
        <v>26</v>
      </c>
      <c r="B27"/>
      <c r="D27" s="3" t="e">
        <f>ABS(D26/D25)*100</f>
        <v>#VALUE!</v>
      </c>
    </row>
    <row r="28" spans="1:5" x14ac:dyDescent="0.2">
      <c r="A28" s="72" t="s">
        <v>62</v>
      </c>
      <c r="B28" s="42"/>
      <c r="C28" s="42"/>
      <c r="D28" s="42">
        <v>2</v>
      </c>
    </row>
    <row r="29" spans="1:5" x14ac:dyDescent="0.2">
      <c r="A29" s="62" t="s">
        <v>61</v>
      </c>
      <c r="D29" s="41">
        <v>0</v>
      </c>
    </row>
    <row r="30" spans="1:5" x14ac:dyDescent="0.2">
      <c r="A30" s="1"/>
      <c r="E30" s="10"/>
    </row>
    <row r="35" spans="1:3" x14ac:dyDescent="0.2">
      <c r="A35" s="10" t="s">
        <v>109</v>
      </c>
      <c r="C35">
        <f>D29+D22+D15</f>
        <v>0</v>
      </c>
    </row>
    <row r="38" spans="1:3" x14ac:dyDescent="0.2">
      <c r="A38" s="16" t="s">
        <v>108</v>
      </c>
      <c r="B38" s="17"/>
      <c r="C38" s="17">
        <f>IF(C35&lt;30,D24,"complete vinegar % page")</f>
        <v>0</v>
      </c>
    </row>
    <row r="316" spans="1:6" ht="15.75" x14ac:dyDescent="0.25">
      <c r="A316" s="16"/>
      <c r="B316"/>
      <c r="D316" s="17"/>
      <c r="E316" s="17"/>
      <c r="F316" s="14"/>
    </row>
    <row r="317" spans="1:6" ht="15.75" x14ac:dyDescent="0.25">
      <c r="A317" s="16"/>
      <c r="B317"/>
      <c r="D317" s="17"/>
      <c r="E317" s="17"/>
      <c r="F317" s="14"/>
    </row>
    <row r="318" spans="1:6" ht="15.75" x14ac:dyDescent="0.25">
      <c r="A318" s="16"/>
      <c r="B318"/>
      <c r="D318" s="17"/>
      <c r="E318" s="17"/>
      <c r="F318" s="14"/>
    </row>
    <row r="319" spans="1:6" ht="15.75" x14ac:dyDescent="0.25">
      <c r="A319" s="16"/>
      <c r="B319"/>
      <c r="D319" s="17"/>
      <c r="E319" s="17"/>
      <c r="F319" s="14"/>
    </row>
    <row r="320" spans="1:6" ht="15.75" x14ac:dyDescent="0.25">
      <c r="A320" s="16"/>
      <c r="B320"/>
      <c r="D320" s="17"/>
      <c r="E320" s="17"/>
      <c r="F320" s="14"/>
    </row>
    <row r="321" spans="1:6" ht="15.75" x14ac:dyDescent="0.25">
      <c r="A321" s="16"/>
      <c r="B321"/>
      <c r="D321" s="17"/>
      <c r="E321" s="17"/>
      <c r="F321" s="14"/>
    </row>
    <row r="322" spans="1:6" ht="15.75" x14ac:dyDescent="0.25">
      <c r="A322" s="16"/>
      <c r="B322"/>
      <c r="D322" s="17"/>
      <c r="E322" s="17"/>
      <c r="F322" s="14"/>
    </row>
    <row r="323" spans="1:6" ht="15.75" x14ac:dyDescent="0.25">
      <c r="A323" s="16"/>
      <c r="B323"/>
      <c r="D323" s="17"/>
      <c r="E323" s="17"/>
      <c r="F323" s="14"/>
    </row>
    <row r="324" spans="1:6" ht="15.75" x14ac:dyDescent="0.25">
      <c r="A324" s="16"/>
      <c r="B324"/>
      <c r="D324" s="22"/>
      <c r="E324" s="17"/>
      <c r="F324" s="14"/>
    </row>
    <row r="325" spans="1:6" ht="15.75" x14ac:dyDescent="0.25">
      <c r="A325" s="16"/>
      <c r="B325"/>
      <c r="D325" s="22"/>
      <c r="E325" s="17"/>
      <c r="F325" s="14"/>
    </row>
    <row r="326" spans="1:6" ht="15.75" x14ac:dyDescent="0.25">
      <c r="A326" s="16"/>
      <c r="B326"/>
      <c r="D326" s="22"/>
      <c r="E326" s="17"/>
      <c r="F326" s="14"/>
    </row>
    <row r="327" spans="1:6" ht="15.75" x14ac:dyDescent="0.25">
      <c r="A327" s="16"/>
      <c r="B327"/>
      <c r="D327" s="22"/>
      <c r="E327" s="17"/>
      <c r="F327" s="14"/>
    </row>
    <row r="328" spans="1:6" x14ac:dyDescent="0.2">
      <c r="A328" s="16"/>
      <c r="B328"/>
      <c r="D328" s="22"/>
      <c r="E328" s="17"/>
    </row>
    <row r="329" spans="1:6" x14ac:dyDescent="0.2">
      <c r="A329" s="16"/>
      <c r="B329"/>
      <c r="D329" s="22"/>
      <c r="E329" s="17"/>
    </row>
    <row r="330" spans="1:6" x14ac:dyDescent="0.2">
      <c r="A330" s="16"/>
      <c r="B330"/>
      <c r="D330" s="22"/>
      <c r="E330" s="17"/>
    </row>
    <row r="331" spans="1:6" x14ac:dyDescent="0.2">
      <c r="A331" s="16"/>
      <c r="B331"/>
    </row>
    <row r="332" spans="1:6" x14ac:dyDescent="0.2">
      <c r="A332" s="16"/>
      <c r="B332"/>
    </row>
    <row r="333" spans="1:6" x14ac:dyDescent="0.2">
      <c r="A333" s="16"/>
      <c r="B333"/>
    </row>
    <row r="334" spans="1:6" x14ac:dyDescent="0.2">
      <c r="A334" s="16"/>
      <c r="B334"/>
    </row>
    <row r="335" spans="1:6" x14ac:dyDescent="0.2">
      <c r="A335" s="16"/>
      <c r="B335"/>
    </row>
    <row r="336" spans="1:6" x14ac:dyDescent="0.2">
      <c r="A336" s="16"/>
      <c r="B336"/>
    </row>
    <row r="337" spans="1:2" x14ac:dyDescent="0.2">
      <c r="A337" s="16"/>
      <c r="B337"/>
    </row>
    <row r="338" spans="1:2" x14ac:dyDescent="0.2">
      <c r="A338" s="16"/>
      <c r="B338"/>
    </row>
    <row r="339" spans="1:2" x14ac:dyDescent="0.2">
      <c r="A339" s="16"/>
      <c r="B339"/>
    </row>
    <row r="340" spans="1:2" x14ac:dyDescent="0.2">
      <c r="A340" s="16"/>
      <c r="B340"/>
    </row>
    <row r="341" spans="1:2" x14ac:dyDescent="0.2">
      <c r="A341" s="16"/>
      <c r="B341"/>
    </row>
    <row r="342" spans="1:2" x14ac:dyDescent="0.2">
      <c r="A342" s="16"/>
      <c r="B342"/>
    </row>
    <row r="343" spans="1:2" x14ac:dyDescent="0.2">
      <c r="A343" s="16"/>
      <c r="B343"/>
    </row>
    <row r="344" spans="1:2" x14ac:dyDescent="0.2">
      <c r="A344" s="16"/>
      <c r="B344"/>
    </row>
    <row r="345" spans="1:2" x14ac:dyDescent="0.2">
      <c r="A345" s="16"/>
      <c r="B345"/>
    </row>
    <row r="346" spans="1:2" x14ac:dyDescent="0.2">
      <c r="A346" s="16"/>
      <c r="B346"/>
    </row>
    <row r="347" spans="1:2" x14ac:dyDescent="0.2">
      <c r="A347" s="16"/>
      <c r="B347"/>
    </row>
    <row r="348" spans="1:2" x14ac:dyDescent="0.2">
      <c r="A348" s="16"/>
      <c r="B348"/>
    </row>
    <row r="349" spans="1:2" x14ac:dyDescent="0.2">
      <c r="A349" s="16"/>
      <c r="B349"/>
    </row>
    <row r="350" spans="1:2" x14ac:dyDescent="0.2">
      <c r="A350" s="16"/>
      <c r="B350"/>
    </row>
    <row r="351" spans="1:2" x14ac:dyDescent="0.2">
      <c r="A351" s="16"/>
      <c r="B351"/>
    </row>
    <row r="352" spans="1:2" x14ac:dyDescent="0.2">
      <c r="A352" s="16"/>
      <c r="B352"/>
    </row>
    <row r="353" spans="1:2" x14ac:dyDescent="0.2">
      <c r="A353" s="16"/>
      <c r="B353"/>
    </row>
    <row r="354" spans="1:2" x14ac:dyDescent="0.2">
      <c r="A354" s="16"/>
      <c r="B354"/>
    </row>
    <row r="355" spans="1:2" x14ac:dyDescent="0.2">
      <c r="A355" s="16"/>
      <c r="B355"/>
    </row>
    <row r="356" spans="1:2" x14ac:dyDescent="0.2">
      <c r="A356" s="16"/>
      <c r="B356"/>
    </row>
    <row r="357" spans="1:2" x14ac:dyDescent="0.2">
      <c r="A357" s="16"/>
      <c r="B357"/>
    </row>
    <row r="358" spans="1:2" x14ac:dyDescent="0.2">
      <c r="A358" s="16"/>
      <c r="B358"/>
    </row>
    <row r="359" spans="1:2" x14ac:dyDescent="0.2">
      <c r="A359" s="16"/>
      <c r="B359"/>
    </row>
    <row r="360" spans="1:2" x14ac:dyDescent="0.2">
      <c r="A360" s="16"/>
      <c r="B360"/>
    </row>
    <row r="361" spans="1:2" x14ac:dyDescent="0.2">
      <c r="A361" s="16"/>
      <c r="B361"/>
    </row>
    <row r="362" spans="1:2" x14ac:dyDescent="0.2">
      <c r="A362" s="16"/>
      <c r="B362"/>
    </row>
    <row r="363" spans="1:2" x14ac:dyDescent="0.2">
      <c r="A363" s="16"/>
      <c r="B363"/>
    </row>
    <row r="364" spans="1:2" x14ac:dyDescent="0.2">
      <c r="A364" s="16"/>
      <c r="B364"/>
    </row>
    <row r="365" spans="1:2" x14ac:dyDescent="0.2">
      <c r="A365" s="16"/>
      <c r="B365"/>
    </row>
    <row r="366" spans="1:2" x14ac:dyDescent="0.2">
      <c r="A366" s="16"/>
      <c r="B366"/>
    </row>
    <row r="367" spans="1:2" x14ac:dyDescent="0.2">
      <c r="A367" s="16"/>
      <c r="B367"/>
    </row>
    <row r="368" spans="1:2" x14ac:dyDescent="0.2">
      <c r="A368" s="16"/>
      <c r="B368"/>
    </row>
    <row r="369" spans="1:2" x14ac:dyDescent="0.2">
      <c r="A369" s="16"/>
      <c r="B369"/>
    </row>
    <row r="370" spans="1:2" x14ac:dyDescent="0.2">
      <c r="A370" s="16"/>
      <c r="B370"/>
    </row>
    <row r="371" spans="1:2" x14ac:dyDescent="0.2">
      <c r="A371" s="16"/>
      <c r="B371"/>
    </row>
    <row r="372" spans="1:2" x14ac:dyDescent="0.2">
      <c r="A372" s="16"/>
      <c r="B372"/>
    </row>
    <row r="373" spans="1:2" x14ac:dyDescent="0.2">
      <c r="A373" s="16"/>
      <c r="B373"/>
    </row>
    <row r="374" spans="1:2" x14ac:dyDescent="0.2">
      <c r="A374" s="16"/>
      <c r="B374"/>
    </row>
    <row r="375" spans="1:2" x14ac:dyDescent="0.2">
      <c r="A375" s="16"/>
      <c r="B375"/>
    </row>
    <row r="376" spans="1:2" x14ac:dyDescent="0.2">
      <c r="A376" s="16"/>
      <c r="B376"/>
    </row>
    <row r="377" spans="1:2" x14ac:dyDescent="0.2">
      <c r="A377" s="16"/>
      <c r="B377"/>
    </row>
    <row r="378" spans="1:2" x14ac:dyDescent="0.2">
      <c r="A378" s="16"/>
      <c r="B378"/>
    </row>
    <row r="379" spans="1:2" x14ac:dyDescent="0.2">
      <c r="A379" s="16"/>
      <c r="B379"/>
    </row>
    <row r="380" spans="1:2" x14ac:dyDescent="0.2">
      <c r="A380" s="16"/>
      <c r="B380"/>
    </row>
    <row r="381" spans="1:2" x14ac:dyDescent="0.2">
      <c r="A381" s="16"/>
      <c r="B381"/>
    </row>
    <row r="382" spans="1:2" x14ac:dyDescent="0.2">
      <c r="A382" s="16"/>
      <c r="B382"/>
    </row>
    <row r="383" spans="1:2" x14ac:dyDescent="0.2">
      <c r="A383" s="16"/>
      <c r="B383"/>
    </row>
    <row r="384" spans="1:2" x14ac:dyDescent="0.2">
      <c r="A384" s="16"/>
      <c r="B384"/>
    </row>
    <row r="385" spans="1:2" x14ac:dyDescent="0.2">
      <c r="A385" s="16"/>
      <c r="B385"/>
    </row>
    <row r="386" spans="1:2" x14ac:dyDescent="0.2">
      <c r="A386" s="16"/>
      <c r="B386"/>
    </row>
    <row r="387" spans="1:2" x14ac:dyDescent="0.2">
      <c r="A387" s="16"/>
      <c r="B387"/>
    </row>
    <row r="388" spans="1:2" x14ac:dyDescent="0.2">
      <c r="A388" s="16"/>
      <c r="B388"/>
    </row>
    <row r="389" spans="1:2" x14ac:dyDescent="0.2">
      <c r="A389" s="16"/>
      <c r="B389"/>
    </row>
    <row r="390" spans="1:2" x14ac:dyDescent="0.2">
      <c r="A390" s="16"/>
      <c r="B390"/>
    </row>
    <row r="391" spans="1:2" x14ac:dyDescent="0.2">
      <c r="A391" s="16"/>
      <c r="B391"/>
    </row>
    <row r="392" spans="1:2" x14ac:dyDescent="0.2">
      <c r="A392" s="16"/>
      <c r="B392"/>
    </row>
    <row r="393" spans="1:2" x14ac:dyDescent="0.2">
      <c r="A393" s="16"/>
      <c r="B393"/>
    </row>
    <row r="394" spans="1:2" x14ac:dyDescent="0.2">
      <c r="A394" s="16"/>
      <c r="B394"/>
    </row>
    <row r="395" spans="1:2" x14ac:dyDescent="0.2">
      <c r="A395" s="16"/>
      <c r="B395"/>
    </row>
    <row r="396" spans="1:2" x14ac:dyDescent="0.2">
      <c r="A396" s="16"/>
      <c r="B396"/>
    </row>
    <row r="397" spans="1:2" x14ac:dyDescent="0.2">
      <c r="A397" s="16"/>
      <c r="B397"/>
    </row>
    <row r="398" spans="1:2" x14ac:dyDescent="0.2">
      <c r="A398" s="16"/>
      <c r="B398"/>
    </row>
    <row r="399" spans="1:2" x14ac:dyDescent="0.2">
      <c r="A399" s="16"/>
      <c r="B399"/>
    </row>
    <row r="400" spans="1:2" x14ac:dyDescent="0.2">
      <c r="A400" s="16"/>
      <c r="B400"/>
    </row>
    <row r="401" spans="1:2" x14ac:dyDescent="0.2">
      <c r="A401" s="16"/>
      <c r="B401"/>
    </row>
    <row r="402" spans="1:2" x14ac:dyDescent="0.2">
      <c r="A402" s="16"/>
      <c r="B402"/>
    </row>
    <row r="403" spans="1:2" x14ac:dyDescent="0.2">
      <c r="A403" s="16"/>
      <c r="B403"/>
    </row>
    <row r="404" spans="1:2" x14ac:dyDescent="0.2">
      <c r="A404" s="16"/>
      <c r="B404"/>
    </row>
    <row r="405" spans="1:2" x14ac:dyDescent="0.2">
      <c r="A405" s="16"/>
      <c r="B405"/>
    </row>
    <row r="406" spans="1:2" x14ac:dyDescent="0.2">
      <c r="A406" s="16"/>
      <c r="B406"/>
    </row>
    <row r="407" spans="1:2" x14ac:dyDescent="0.2">
      <c r="A407" s="16"/>
      <c r="B407"/>
    </row>
    <row r="408" spans="1:2" x14ac:dyDescent="0.2">
      <c r="A408" s="16"/>
      <c r="B408"/>
    </row>
    <row r="409" spans="1:2" x14ac:dyDescent="0.2">
      <c r="A409" s="16"/>
      <c r="B409"/>
    </row>
    <row r="410" spans="1:2" x14ac:dyDescent="0.2">
      <c r="A410" s="16"/>
      <c r="B410"/>
    </row>
    <row r="411" spans="1:2" x14ac:dyDescent="0.2">
      <c r="A411" s="16"/>
      <c r="B411"/>
    </row>
    <row r="412" spans="1:2" x14ac:dyDescent="0.2">
      <c r="A412" s="16"/>
      <c r="B412"/>
    </row>
    <row r="413" spans="1:2" x14ac:dyDescent="0.2">
      <c r="A413" s="16"/>
      <c r="B413"/>
    </row>
    <row r="414" spans="1:2" x14ac:dyDescent="0.2">
      <c r="A414" s="16"/>
      <c r="B414"/>
    </row>
    <row r="415" spans="1:2" x14ac:dyDescent="0.2">
      <c r="A415" s="16"/>
      <c r="B415"/>
    </row>
    <row r="416" spans="1:2" x14ac:dyDescent="0.2">
      <c r="A416" s="16"/>
      <c r="B416"/>
    </row>
    <row r="417" spans="1:2" x14ac:dyDescent="0.2">
      <c r="A417" s="16"/>
      <c r="B417"/>
    </row>
    <row r="418" spans="1:2" x14ac:dyDescent="0.2">
      <c r="A418" s="16"/>
      <c r="B418"/>
    </row>
    <row r="419" spans="1:2" x14ac:dyDescent="0.2">
      <c r="A419" s="16"/>
      <c r="B419"/>
    </row>
    <row r="420" spans="1:2" x14ac:dyDescent="0.2">
      <c r="A420" s="16"/>
      <c r="B420"/>
    </row>
    <row r="421" spans="1:2" x14ac:dyDescent="0.2">
      <c r="A421" s="16"/>
      <c r="B421"/>
    </row>
    <row r="422" spans="1:2" x14ac:dyDescent="0.2">
      <c r="A422" s="16"/>
      <c r="B422"/>
    </row>
    <row r="423" spans="1:2" x14ac:dyDescent="0.2">
      <c r="A423" s="16"/>
      <c r="B423"/>
    </row>
    <row r="424" spans="1:2" x14ac:dyDescent="0.2">
      <c r="A424" s="16"/>
      <c r="B424"/>
    </row>
    <row r="425" spans="1:2" x14ac:dyDescent="0.2">
      <c r="A425" s="16"/>
      <c r="B425"/>
    </row>
    <row r="426" spans="1:2" x14ac:dyDescent="0.2">
      <c r="A426" s="16"/>
      <c r="B426"/>
    </row>
    <row r="427" spans="1:2" x14ac:dyDescent="0.2">
      <c r="A427" s="16"/>
      <c r="B427"/>
    </row>
    <row r="428" spans="1:2" x14ac:dyDescent="0.2">
      <c r="A428" s="16"/>
      <c r="B428"/>
    </row>
    <row r="429" spans="1:2" x14ac:dyDescent="0.2">
      <c r="A429" s="16"/>
      <c r="B429"/>
    </row>
    <row r="430" spans="1:2" x14ac:dyDescent="0.2">
      <c r="A430" s="16"/>
      <c r="B430"/>
    </row>
    <row r="431" spans="1:2" x14ac:dyDescent="0.2">
      <c r="A431" s="16"/>
      <c r="B431"/>
    </row>
    <row r="432" spans="1:2" x14ac:dyDescent="0.2">
      <c r="A432" s="16"/>
      <c r="B432"/>
    </row>
    <row r="433" spans="1:2" x14ac:dyDescent="0.2">
      <c r="A433" s="16"/>
      <c r="B433"/>
    </row>
    <row r="434" spans="1:2" x14ac:dyDescent="0.2">
      <c r="A434" s="16"/>
      <c r="B434"/>
    </row>
    <row r="435" spans="1:2" x14ac:dyDescent="0.2">
      <c r="A435" s="16"/>
      <c r="B435"/>
    </row>
    <row r="436" spans="1:2" x14ac:dyDescent="0.2">
      <c r="A436" s="16"/>
      <c r="B436"/>
    </row>
    <row r="437" spans="1:2" x14ac:dyDescent="0.2">
      <c r="A437" s="16"/>
      <c r="B437"/>
    </row>
    <row r="438" spans="1:2" x14ac:dyDescent="0.2">
      <c r="A438" s="16"/>
      <c r="B438"/>
    </row>
    <row r="439" spans="1:2" x14ac:dyDescent="0.2">
      <c r="A439" s="16"/>
      <c r="B439"/>
    </row>
    <row r="440" spans="1:2" x14ac:dyDescent="0.2">
      <c r="A440" s="16"/>
      <c r="B440"/>
    </row>
    <row r="441" spans="1:2" x14ac:dyDescent="0.2">
      <c r="A441" s="16"/>
      <c r="B441"/>
    </row>
    <row r="442" spans="1:2" x14ac:dyDescent="0.2">
      <c r="A442" s="16"/>
      <c r="B442"/>
    </row>
    <row r="443" spans="1:2" x14ac:dyDescent="0.2">
      <c r="A443" s="16"/>
      <c r="B443"/>
    </row>
    <row r="444" spans="1:2" x14ac:dyDescent="0.2">
      <c r="A444" s="16"/>
      <c r="B444"/>
    </row>
    <row r="445" spans="1:2" x14ac:dyDescent="0.2">
      <c r="A445" s="16"/>
      <c r="B445"/>
    </row>
    <row r="446" spans="1:2" x14ac:dyDescent="0.2">
      <c r="A446" s="16"/>
      <c r="B446"/>
    </row>
    <row r="447" spans="1:2" x14ac:dyDescent="0.2">
      <c r="A447" s="16"/>
      <c r="B447"/>
    </row>
    <row r="448" spans="1:2" x14ac:dyDescent="0.2">
      <c r="A448" s="16"/>
      <c r="B448"/>
    </row>
    <row r="449" spans="1:2" x14ac:dyDescent="0.2">
      <c r="A449" s="16"/>
      <c r="B449"/>
    </row>
    <row r="450" spans="1:2" x14ac:dyDescent="0.2">
      <c r="A450" s="16"/>
      <c r="B450"/>
    </row>
    <row r="451" spans="1:2" x14ac:dyDescent="0.2">
      <c r="A451" s="16"/>
      <c r="B451"/>
    </row>
    <row r="452" spans="1:2" x14ac:dyDescent="0.2">
      <c r="A452" s="16"/>
      <c r="B452"/>
    </row>
    <row r="453" spans="1:2" x14ac:dyDescent="0.2">
      <c r="A453" s="16"/>
      <c r="B453"/>
    </row>
    <row r="454" spans="1:2" x14ac:dyDescent="0.2">
      <c r="A454" s="16"/>
      <c r="B454"/>
    </row>
    <row r="455" spans="1:2" x14ac:dyDescent="0.2">
      <c r="A455" s="16"/>
      <c r="B455"/>
    </row>
    <row r="456" spans="1:2" x14ac:dyDescent="0.2">
      <c r="A456" s="16"/>
      <c r="B456"/>
    </row>
    <row r="457" spans="1:2" x14ac:dyDescent="0.2">
      <c r="A457" s="16"/>
      <c r="B457"/>
    </row>
    <row r="458" spans="1:2" x14ac:dyDescent="0.2">
      <c r="A458" s="16"/>
      <c r="B458"/>
    </row>
    <row r="459" spans="1:2" x14ac:dyDescent="0.2">
      <c r="A459" s="16"/>
      <c r="B459"/>
    </row>
    <row r="460" spans="1:2" x14ac:dyDescent="0.2">
      <c r="A460" s="16"/>
      <c r="B460"/>
    </row>
    <row r="461" spans="1:2" x14ac:dyDescent="0.2">
      <c r="A461" s="16"/>
      <c r="B461"/>
    </row>
    <row r="462" spans="1:2" x14ac:dyDescent="0.2">
      <c r="A462" s="16"/>
      <c r="B462"/>
    </row>
    <row r="463" spans="1:2" x14ac:dyDescent="0.2">
      <c r="A463" s="16"/>
      <c r="B463"/>
    </row>
    <row r="464" spans="1:2" x14ac:dyDescent="0.2">
      <c r="A464" s="16"/>
      <c r="B464"/>
    </row>
    <row r="465" spans="1:2" x14ac:dyDescent="0.2">
      <c r="A465" s="16"/>
      <c r="B465"/>
    </row>
    <row r="466" spans="1:2" x14ac:dyDescent="0.2">
      <c r="A466" s="16"/>
      <c r="B466"/>
    </row>
    <row r="467" spans="1:2" x14ac:dyDescent="0.2">
      <c r="A467" s="16"/>
      <c r="B467"/>
    </row>
    <row r="468" spans="1:2" x14ac:dyDescent="0.2">
      <c r="A468" s="16"/>
      <c r="B468"/>
    </row>
    <row r="469" spans="1:2" x14ac:dyDescent="0.2">
      <c r="A469" s="16"/>
      <c r="B469"/>
    </row>
    <row r="470" spans="1:2" x14ac:dyDescent="0.2">
      <c r="A470" s="16"/>
      <c r="B470"/>
    </row>
    <row r="471" spans="1:2" x14ac:dyDescent="0.2">
      <c r="A471" s="16"/>
      <c r="B471"/>
    </row>
    <row r="472" spans="1:2" x14ac:dyDescent="0.2">
      <c r="A472" s="16"/>
      <c r="B472"/>
    </row>
    <row r="473" spans="1:2" x14ac:dyDescent="0.2">
      <c r="A473" s="16"/>
      <c r="B473"/>
    </row>
    <row r="474" spans="1:2" x14ac:dyDescent="0.2">
      <c r="A474" s="16"/>
      <c r="B474"/>
    </row>
    <row r="475" spans="1:2" x14ac:dyDescent="0.2">
      <c r="A475" s="16"/>
      <c r="B475"/>
    </row>
    <row r="476" spans="1:2" x14ac:dyDescent="0.2">
      <c r="A476" s="16"/>
      <c r="B476"/>
    </row>
    <row r="477" spans="1:2" x14ac:dyDescent="0.2">
      <c r="A477" s="16"/>
      <c r="B477"/>
    </row>
    <row r="478" spans="1:2" x14ac:dyDescent="0.2">
      <c r="A478" s="16"/>
      <c r="B478"/>
    </row>
    <row r="479" spans="1:2" x14ac:dyDescent="0.2">
      <c r="A479" s="16"/>
      <c r="B479"/>
    </row>
    <row r="480" spans="1:2" x14ac:dyDescent="0.2">
      <c r="A480" s="16"/>
      <c r="B480"/>
    </row>
    <row r="481" spans="1:2" x14ac:dyDescent="0.2">
      <c r="A481" s="16"/>
      <c r="B481"/>
    </row>
    <row r="482" spans="1:2" x14ac:dyDescent="0.2">
      <c r="A482" s="16"/>
      <c r="B482"/>
    </row>
    <row r="483" spans="1:2" x14ac:dyDescent="0.2">
      <c r="A483" s="16"/>
      <c r="B483"/>
    </row>
    <row r="484" spans="1:2" x14ac:dyDescent="0.2">
      <c r="A484" s="16"/>
      <c r="B484"/>
    </row>
    <row r="485" spans="1:2" x14ac:dyDescent="0.2">
      <c r="A485" s="16"/>
      <c r="B485"/>
    </row>
    <row r="486" spans="1:2" x14ac:dyDescent="0.2">
      <c r="A486" s="16"/>
      <c r="B486"/>
    </row>
    <row r="487" spans="1:2" x14ac:dyDescent="0.2">
      <c r="A487" s="16"/>
      <c r="B487"/>
    </row>
    <row r="488" spans="1:2" x14ac:dyDescent="0.2">
      <c r="A488" s="16"/>
      <c r="B488"/>
    </row>
    <row r="489" spans="1:2" x14ac:dyDescent="0.2">
      <c r="A489" s="16"/>
      <c r="B489"/>
    </row>
    <row r="490" spans="1:2" x14ac:dyDescent="0.2">
      <c r="A490" s="16"/>
      <c r="B490"/>
    </row>
    <row r="491" spans="1:2" x14ac:dyDescent="0.2">
      <c r="A491" s="16"/>
      <c r="B491"/>
    </row>
    <row r="492" spans="1:2" x14ac:dyDescent="0.2">
      <c r="A492" s="16"/>
      <c r="B492"/>
    </row>
    <row r="493" spans="1:2" x14ac:dyDescent="0.2">
      <c r="A493" s="16"/>
      <c r="B493"/>
    </row>
    <row r="494" spans="1:2" x14ac:dyDescent="0.2">
      <c r="A494" s="16"/>
      <c r="B494"/>
    </row>
    <row r="495" spans="1:2" x14ac:dyDescent="0.2">
      <c r="A495" s="16"/>
      <c r="B495"/>
    </row>
    <row r="496" spans="1:2" x14ac:dyDescent="0.2">
      <c r="A496" s="16"/>
      <c r="B496"/>
    </row>
    <row r="497" spans="1:2" x14ac:dyDescent="0.2">
      <c r="A497" s="16"/>
      <c r="B497"/>
    </row>
    <row r="498" spans="1:2" x14ac:dyDescent="0.2">
      <c r="A498" s="16"/>
      <c r="B498"/>
    </row>
    <row r="499" spans="1:2" x14ac:dyDescent="0.2">
      <c r="A499" s="16"/>
      <c r="B499"/>
    </row>
    <row r="500" spans="1:2" x14ac:dyDescent="0.2">
      <c r="A500" s="16"/>
      <c r="B500"/>
    </row>
    <row r="501" spans="1:2" x14ac:dyDescent="0.2">
      <c r="A501" s="16"/>
      <c r="B501"/>
    </row>
    <row r="502" spans="1:2" x14ac:dyDescent="0.2">
      <c r="A502" s="16"/>
      <c r="B502"/>
    </row>
    <row r="503" spans="1:2" x14ac:dyDescent="0.2">
      <c r="A503" s="16"/>
      <c r="B503"/>
    </row>
    <row r="504" spans="1:2" x14ac:dyDescent="0.2">
      <c r="A504" s="16"/>
      <c r="B504"/>
    </row>
    <row r="505" spans="1:2" x14ac:dyDescent="0.2">
      <c r="A505" s="16"/>
      <c r="B505"/>
    </row>
    <row r="506" spans="1:2" x14ac:dyDescent="0.2">
      <c r="A506" s="16"/>
      <c r="B506"/>
    </row>
    <row r="507" spans="1:2" x14ac:dyDescent="0.2">
      <c r="A507" s="16"/>
      <c r="B507"/>
    </row>
    <row r="508" spans="1:2" x14ac:dyDescent="0.2">
      <c r="A508" s="16"/>
      <c r="B508"/>
    </row>
    <row r="509" spans="1:2" x14ac:dyDescent="0.2">
      <c r="A509" s="16"/>
      <c r="B509"/>
    </row>
    <row r="510" spans="1:2" x14ac:dyDescent="0.2">
      <c r="A510" s="16"/>
      <c r="B510"/>
    </row>
    <row r="511" spans="1:2" x14ac:dyDescent="0.2">
      <c r="A511" s="16"/>
      <c r="B511"/>
    </row>
    <row r="512" spans="1:2" x14ac:dyDescent="0.2">
      <c r="A512" s="16"/>
      <c r="B512"/>
    </row>
    <row r="513" spans="1:2" x14ac:dyDescent="0.2">
      <c r="A513" s="16"/>
      <c r="B513"/>
    </row>
    <row r="514" spans="1:2" x14ac:dyDescent="0.2">
      <c r="A514" s="16"/>
      <c r="B514"/>
    </row>
    <row r="515" spans="1:2" x14ac:dyDescent="0.2">
      <c r="A515" s="16"/>
      <c r="B515"/>
    </row>
    <row r="516" spans="1:2" x14ac:dyDescent="0.2">
      <c r="A516" s="16"/>
      <c r="B516"/>
    </row>
    <row r="517" spans="1:2" x14ac:dyDescent="0.2">
      <c r="A517" s="16"/>
      <c r="B517"/>
    </row>
    <row r="518" spans="1:2" x14ac:dyDescent="0.2">
      <c r="A518" s="16"/>
      <c r="B518"/>
    </row>
    <row r="519" spans="1:2" x14ac:dyDescent="0.2">
      <c r="A519" s="16"/>
      <c r="B519"/>
    </row>
    <row r="520" spans="1:2" x14ac:dyDescent="0.2">
      <c r="A520" s="16"/>
      <c r="B520"/>
    </row>
    <row r="521" spans="1:2" x14ac:dyDescent="0.2">
      <c r="A521" s="16"/>
      <c r="B521"/>
    </row>
    <row r="522" spans="1:2" x14ac:dyDescent="0.2">
      <c r="A522" s="16"/>
      <c r="B522"/>
    </row>
    <row r="523" spans="1:2" x14ac:dyDescent="0.2">
      <c r="A523" s="16"/>
      <c r="B523"/>
    </row>
    <row r="524" spans="1:2" x14ac:dyDescent="0.2">
      <c r="A524" s="16"/>
      <c r="B524"/>
    </row>
    <row r="525" spans="1:2" x14ac:dyDescent="0.2">
      <c r="A525" s="16"/>
      <c r="B525"/>
    </row>
    <row r="526" spans="1:2" x14ac:dyDescent="0.2">
      <c r="A526" s="16"/>
      <c r="B526"/>
    </row>
    <row r="527" spans="1:2" x14ac:dyDescent="0.2">
      <c r="A527" s="16"/>
      <c r="B527"/>
    </row>
    <row r="528" spans="1:2" x14ac:dyDescent="0.2">
      <c r="A528" s="16"/>
      <c r="B528"/>
    </row>
    <row r="529" spans="1:2" x14ac:dyDescent="0.2">
      <c r="A529" s="16"/>
      <c r="B529"/>
    </row>
    <row r="530" spans="1:2" x14ac:dyDescent="0.2">
      <c r="A530" s="16"/>
      <c r="B530"/>
    </row>
    <row r="531" spans="1:2" x14ac:dyDescent="0.2">
      <c r="A531" s="16"/>
      <c r="B531"/>
    </row>
    <row r="532" spans="1:2" x14ac:dyDescent="0.2">
      <c r="A532" s="16"/>
      <c r="B532"/>
    </row>
    <row r="533" spans="1:2" x14ac:dyDescent="0.2">
      <c r="A533" s="16"/>
      <c r="B533"/>
    </row>
    <row r="534" spans="1:2" x14ac:dyDescent="0.2">
      <c r="A534" s="16"/>
      <c r="B534"/>
    </row>
    <row r="535" spans="1:2" x14ac:dyDescent="0.2">
      <c r="A535" s="16"/>
      <c r="B535"/>
    </row>
    <row r="536" spans="1:2" x14ac:dyDescent="0.2">
      <c r="A536" s="16"/>
      <c r="B536"/>
    </row>
    <row r="537" spans="1:2" x14ac:dyDescent="0.2">
      <c r="A537" s="16"/>
      <c r="B537"/>
    </row>
    <row r="538" spans="1:2" x14ac:dyDescent="0.2">
      <c r="A538" s="16"/>
      <c r="B538"/>
    </row>
    <row r="539" spans="1:2" x14ac:dyDescent="0.2">
      <c r="A539" s="16"/>
      <c r="B539"/>
    </row>
    <row r="540" spans="1:2" x14ac:dyDescent="0.2">
      <c r="A540" s="16"/>
      <c r="B540"/>
    </row>
    <row r="541" spans="1:2" x14ac:dyDescent="0.2">
      <c r="A541" s="16"/>
      <c r="B541"/>
    </row>
    <row r="542" spans="1:2" x14ac:dyDescent="0.2">
      <c r="A542" s="16"/>
      <c r="B542"/>
    </row>
    <row r="543" spans="1:2" x14ac:dyDescent="0.2">
      <c r="A543" s="16"/>
      <c r="B543"/>
    </row>
    <row r="544" spans="1:2" x14ac:dyDescent="0.2">
      <c r="A544" s="16"/>
      <c r="B544"/>
    </row>
    <row r="545" spans="1:2" x14ac:dyDescent="0.2">
      <c r="A545" s="16"/>
      <c r="B545"/>
    </row>
    <row r="546" spans="1:2" x14ac:dyDescent="0.2">
      <c r="A546" s="16"/>
      <c r="B546"/>
    </row>
    <row r="547" spans="1:2" x14ac:dyDescent="0.2">
      <c r="A547" s="16"/>
      <c r="B547"/>
    </row>
    <row r="548" spans="1:2" x14ac:dyDescent="0.2">
      <c r="A548" s="16"/>
      <c r="B548"/>
    </row>
    <row r="549" spans="1:2" x14ac:dyDescent="0.2">
      <c r="A549" s="16"/>
      <c r="B549"/>
    </row>
    <row r="550" spans="1:2" x14ac:dyDescent="0.2">
      <c r="A550" s="16"/>
      <c r="B550"/>
    </row>
    <row r="551" spans="1:2" x14ac:dyDescent="0.2">
      <c r="A551" s="16"/>
      <c r="B551"/>
    </row>
    <row r="552" spans="1:2" x14ac:dyDescent="0.2">
      <c r="A552" s="16"/>
      <c r="B552"/>
    </row>
    <row r="553" spans="1:2" x14ac:dyDescent="0.2">
      <c r="A553" s="16"/>
      <c r="B553"/>
    </row>
    <row r="554" spans="1:2" x14ac:dyDescent="0.2">
      <c r="A554" s="16"/>
      <c r="B554"/>
    </row>
    <row r="555" spans="1:2" x14ac:dyDescent="0.2">
      <c r="A555" s="16"/>
      <c r="B555"/>
    </row>
    <row r="556" spans="1:2" x14ac:dyDescent="0.2">
      <c r="A556" s="16"/>
      <c r="B556"/>
    </row>
    <row r="557" spans="1:2" x14ac:dyDescent="0.2">
      <c r="A557" s="16"/>
      <c r="B557"/>
    </row>
    <row r="558" spans="1:2" x14ac:dyDescent="0.2">
      <c r="A558" s="16"/>
      <c r="B558"/>
    </row>
    <row r="559" spans="1:2" x14ac:dyDescent="0.2">
      <c r="A559" s="16"/>
      <c r="B559"/>
    </row>
    <row r="560" spans="1:2" x14ac:dyDescent="0.2">
      <c r="A560" s="16"/>
      <c r="B560"/>
    </row>
    <row r="561" spans="1:2" x14ac:dyDescent="0.2">
      <c r="A561" s="16"/>
      <c r="B561"/>
    </row>
    <row r="562" spans="1:2" x14ac:dyDescent="0.2">
      <c r="A562" s="16"/>
      <c r="B562"/>
    </row>
    <row r="563" spans="1:2" x14ac:dyDescent="0.2">
      <c r="A563" s="16"/>
      <c r="B563"/>
    </row>
    <row r="564" spans="1:2" x14ac:dyDescent="0.2">
      <c r="A564" s="16"/>
      <c r="B564"/>
    </row>
    <row r="565" spans="1:2" x14ac:dyDescent="0.2">
      <c r="A565" s="16"/>
      <c r="B565"/>
    </row>
    <row r="566" spans="1:2" x14ac:dyDescent="0.2">
      <c r="A566" s="16"/>
      <c r="B566"/>
    </row>
    <row r="567" spans="1:2" x14ac:dyDescent="0.2">
      <c r="A567" s="16"/>
      <c r="B567"/>
    </row>
    <row r="568" spans="1:2" x14ac:dyDescent="0.2">
      <c r="A568" s="16"/>
      <c r="B568"/>
    </row>
    <row r="569" spans="1:2" x14ac:dyDescent="0.2">
      <c r="A569" s="16"/>
      <c r="B569"/>
    </row>
    <row r="570" spans="1:2" x14ac:dyDescent="0.2">
      <c r="A570" s="16"/>
      <c r="B570"/>
    </row>
    <row r="571" spans="1:2" x14ac:dyDescent="0.2">
      <c r="A571" s="16"/>
      <c r="B571"/>
    </row>
    <row r="572" spans="1:2" x14ac:dyDescent="0.2">
      <c r="A572" s="16"/>
      <c r="B572"/>
    </row>
    <row r="573" spans="1:2" x14ac:dyDescent="0.2">
      <c r="A573" s="16"/>
      <c r="B573"/>
    </row>
    <row r="574" spans="1:2" x14ac:dyDescent="0.2">
      <c r="A574" s="16"/>
      <c r="B574"/>
    </row>
    <row r="575" spans="1:2" x14ac:dyDescent="0.2">
      <c r="A575" s="16"/>
      <c r="B575"/>
    </row>
    <row r="576" spans="1:2" x14ac:dyDescent="0.2">
      <c r="A576" s="16"/>
      <c r="B576"/>
    </row>
    <row r="577" spans="1:2" x14ac:dyDescent="0.2">
      <c r="A577" s="16"/>
      <c r="B577"/>
    </row>
    <row r="578" spans="1:2" x14ac:dyDescent="0.2">
      <c r="A578" s="16"/>
      <c r="B578"/>
    </row>
    <row r="579" spans="1:2" x14ac:dyDescent="0.2">
      <c r="A579" s="16"/>
      <c r="B579"/>
    </row>
    <row r="580" spans="1:2" x14ac:dyDescent="0.2">
      <c r="A580" s="16"/>
      <c r="B580"/>
    </row>
    <row r="581" spans="1:2" x14ac:dyDescent="0.2">
      <c r="A581" s="16"/>
      <c r="B581"/>
    </row>
    <row r="582" spans="1:2" x14ac:dyDescent="0.2">
      <c r="A582" s="16"/>
      <c r="B582"/>
    </row>
    <row r="583" spans="1:2" x14ac:dyDescent="0.2">
      <c r="A583" s="16"/>
      <c r="B583"/>
    </row>
    <row r="584" spans="1:2" x14ac:dyDescent="0.2">
      <c r="A584" s="16"/>
      <c r="B584"/>
    </row>
    <row r="585" spans="1:2" x14ac:dyDescent="0.2">
      <c r="A585" s="16"/>
      <c r="B585"/>
    </row>
    <row r="586" spans="1:2" x14ac:dyDescent="0.2">
      <c r="A586" s="16"/>
      <c r="B586"/>
    </row>
    <row r="587" spans="1:2" x14ac:dyDescent="0.2">
      <c r="A587" s="16"/>
      <c r="B587"/>
    </row>
    <row r="588" spans="1:2" x14ac:dyDescent="0.2">
      <c r="A588" s="16"/>
      <c r="B588"/>
    </row>
    <row r="589" spans="1:2" x14ac:dyDescent="0.2">
      <c r="A589" s="16"/>
      <c r="B589"/>
    </row>
    <row r="590" spans="1:2" x14ac:dyDescent="0.2">
      <c r="A590" s="16"/>
      <c r="B590"/>
    </row>
    <row r="591" spans="1:2" x14ac:dyDescent="0.2">
      <c r="A591" s="16"/>
      <c r="B591"/>
    </row>
    <row r="592" spans="1:2" x14ac:dyDescent="0.2">
      <c r="A592" s="16"/>
      <c r="B592"/>
    </row>
    <row r="593" spans="1:2" x14ac:dyDescent="0.2">
      <c r="A593" s="16"/>
      <c r="B593"/>
    </row>
    <row r="594" spans="1:2" x14ac:dyDescent="0.2">
      <c r="A594" s="16"/>
      <c r="B594"/>
    </row>
    <row r="595" spans="1:2" x14ac:dyDescent="0.2">
      <c r="A595" s="16"/>
      <c r="B595"/>
    </row>
    <row r="596" spans="1:2" x14ac:dyDescent="0.2">
      <c r="A596" s="16"/>
      <c r="B596"/>
    </row>
    <row r="597" spans="1:2" x14ac:dyDescent="0.2">
      <c r="A597" s="16"/>
      <c r="B597"/>
    </row>
    <row r="598" spans="1:2" x14ac:dyDescent="0.2">
      <c r="A598" s="16"/>
      <c r="B598"/>
    </row>
    <row r="599" spans="1:2" x14ac:dyDescent="0.2">
      <c r="A599" s="16"/>
      <c r="B599"/>
    </row>
    <row r="600" spans="1:2" x14ac:dyDescent="0.2">
      <c r="A600" s="16"/>
      <c r="B600"/>
    </row>
    <row r="601" spans="1:2" x14ac:dyDescent="0.2">
      <c r="A601" s="16"/>
      <c r="B601"/>
    </row>
    <row r="602" spans="1:2" x14ac:dyDescent="0.2">
      <c r="A602" s="16"/>
      <c r="B602"/>
    </row>
    <row r="603" spans="1:2" x14ac:dyDescent="0.2">
      <c r="A603" s="16"/>
      <c r="B603"/>
    </row>
    <row r="604" spans="1:2" x14ac:dyDescent="0.2">
      <c r="A604" s="16"/>
      <c r="B604"/>
    </row>
    <row r="605" spans="1:2" x14ac:dyDescent="0.2">
      <c r="A605" s="16"/>
      <c r="B605"/>
    </row>
    <row r="606" spans="1:2" x14ac:dyDescent="0.2">
      <c r="A606" s="16"/>
      <c r="B606"/>
    </row>
    <row r="607" spans="1:2" x14ac:dyDescent="0.2">
      <c r="A607" s="16"/>
      <c r="B607"/>
    </row>
    <row r="608" spans="1:2" x14ac:dyDescent="0.2">
      <c r="A608" s="16"/>
      <c r="B608"/>
    </row>
    <row r="609" spans="1:2" x14ac:dyDescent="0.2">
      <c r="A609" s="16"/>
      <c r="B609"/>
    </row>
    <row r="610" spans="1:2" x14ac:dyDescent="0.2">
      <c r="A610" s="16"/>
      <c r="B610"/>
    </row>
    <row r="611" spans="1:2" x14ac:dyDescent="0.2">
      <c r="A611" s="16"/>
      <c r="B611"/>
    </row>
    <row r="612" spans="1:2" x14ac:dyDescent="0.2">
      <c r="A612" s="16"/>
      <c r="B612"/>
    </row>
    <row r="613" spans="1:2" x14ac:dyDescent="0.2">
      <c r="A613" s="16"/>
      <c r="B613"/>
    </row>
    <row r="614" spans="1:2" x14ac:dyDescent="0.2">
      <c r="A614" s="16"/>
      <c r="B614"/>
    </row>
    <row r="615" spans="1:2" x14ac:dyDescent="0.2">
      <c r="A615" s="16"/>
      <c r="B615"/>
    </row>
    <row r="616" spans="1:2" x14ac:dyDescent="0.2">
      <c r="A616" s="16"/>
      <c r="B616"/>
    </row>
    <row r="617" spans="1:2" x14ac:dyDescent="0.2">
      <c r="A617" s="16"/>
      <c r="B617"/>
    </row>
    <row r="618" spans="1:2" x14ac:dyDescent="0.2">
      <c r="A618" s="16"/>
      <c r="B618"/>
    </row>
    <row r="619" spans="1:2" x14ac:dyDescent="0.2">
      <c r="A619" s="16"/>
      <c r="B619"/>
    </row>
    <row r="620" spans="1:2" x14ac:dyDescent="0.2">
      <c r="A620" s="16"/>
      <c r="B620"/>
    </row>
    <row r="621" spans="1:2" x14ac:dyDescent="0.2">
      <c r="A621" s="16"/>
      <c r="B621"/>
    </row>
    <row r="622" spans="1:2" x14ac:dyDescent="0.2">
      <c r="A622" s="16"/>
      <c r="B622"/>
    </row>
    <row r="623" spans="1:2" x14ac:dyDescent="0.2">
      <c r="A623" s="16"/>
      <c r="B623"/>
    </row>
    <row r="624" spans="1:2" x14ac:dyDescent="0.2">
      <c r="A624" s="16"/>
      <c r="B624"/>
    </row>
    <row r="625" spans="1:2" x14ac:dyDescent="0.2">
      <c r="A625" s="16"/>
      <c r="B625"/>
    </row>
    <row r="626" spans="1:2" x14ac:dyDescent="0.2">
      <c r="A626" s="16"/>
      <c r="B626"/>
    </row>
    <row r="627" spans="1:2" x14ac:dyDescent="0.2">
      <c r="A627" s="16"/>
      <c r="B627"/>
    </row>
    <row r="628" spans="1:2" x14ac:dyDescent="0.2">
      <c r="A628" s="16"/>
      <c r="B628"/>
    </row>
    <row r="629" spans="1:2" x14ac:dyDescent="0.2">
      <c r="A629" s="16"/>
      <c r="B629"/>
    </row>
    <row r="630" spans="1:2" x14ac:dyDescent="0.2">
      <c r="A630" s="16"/>
      <c r="B630"/>
    </row>
    <row r="631" spans="1:2" x14ac:dyDescent="0.2">
      <c r="A631" s="16"/>
      <c r="B631"/>
    </row>
    <row r="632" spans="1:2" x14ac:dyDescent="0.2">
      <c r="A632" s="16"/>
      <c r="B632"/>
    </row>
    <row r="633" spans="1:2" x14ac:dyDescent="0.2">
      <c r="A633" s="16"/>
      <c r="B633"/>
    </row>
    <row r="634" spans="1:2" x14ac:dyDescent="0.2">
      <c r="A634" s="16"/>
      <c r="B634"/>
    </row>
    <row r="635" spans="1:2" x14ac:dyDescent="0.2">
      <c r="A635" s="16"/>
      <c r="B635"/>
    </row>
    <row r="636" spans="1:2" x14ac:dyDescent="0.2">
      <c r="A636" s="16"/>
      <c r="B636"/>
    </row>
    <row r="637" spans="1:2" x14ac:dyDescent="0.2">
      <c r="A637" s="16"/>
      <c r="B637"/>
    </row>
    <row r="638" spans="1:2" x14ac:dyDescent="0.2">
      <c r="A638" s="16"/>
      <c r="B638"/>
    </row>
    <row r="639" spans="1:2" x14ac:dyDescent="0.2">
      <c r="A639" s="16"/>
      <c r="B639"/>
    </row>
    <row r="640" spans="1:2" x14ac:dyDescent="0.2">
      <c r="A640" s="16"/>
      <c r="B640"/>
    </row>
    <row r="641" spans="1:2" x14ac:dyDescent="0.2">
      <c r="A641" s="16"/>
      <c r="B641"/>
    </row>
    <row r="642" spans="1:2" x14ac:dyDescent="0.2">
      <c r="A642" s="16"/>
      <c r="B642"/>
    </row>
    <row r="643" spans="1:2" x14ac:dyDescent="0.2">
      <c r="A643" s="16"/>
      <c r="B643"/>
    </row>
    <row r="644" spans="1:2" x14ac:dyDescent="0.2">
      <c r="A644" s="16"/>
      <c r="B644"/>
    </row>
    <row r="645" spans="1:2" x14ac:dyDescent="0.2">
      <c r="A645" s="16"/>
      <c r="B645"/>
    </row>
    <row r="646" spans="1:2" x14ac:dyDescent="0.2">
      <c r="A646" s="16"/>
      <c r="B646"/>
    </row>
    <row r="647" spans="1:2" x14ac:dyDescent="0.2">
      <c r="A647" s="16"/>
      <c r="B647"/>
    </row>
    <row r="648" spans="1:2" x14ac:dyDescent="0.2">
      <c r="A648" s="16"/>
      <c r="B648"/>
    </row>
    <row r="649" spans="1:2" x14ac:dyDescent="0.2">
      <c r="A649" s="16"/>
      <c r="B649"/>
    </row>
    <row r="650" spans="1:2" x14ac:dyDescent="0.2">
      <c r="A650" s="16"/>
      <c r="B650"/>
    </row>
    <row r="651" spans="1:2" x14ac:dyDescent="0.2">
      <c r="A651" s="16"/>
      <c r="B651"/>
    </row>
    <row r="652" spans="1:2" x14ac:dyDescent="0.2">
      <c r="A652" s="16"/>
      <c r="B652"/>
    </row>
    <row r="653" spans="1:2" x14ac:dyDescent="0.2">
      <c r="A653" s="16"/>
      <c r="B653"/>
    </row>
    <row r="654" spans="1:2" x14ac:dyDescent="0.2">
      <c r="A654" s="16"/>
      <c r="B654"/>
    </row>
    <row r="655" spans="1:2" x14ac:dyDescent="0.2">
      <c r="A655" s="16"/>
      <c r="B655"/>
    </row>
    <row r="656" spans="1:2" x14ac:dyDescent="0.2">
      <c r="A656" s="16"/>
      <c r="B656"/>
    </row>
    <row r="657" spans="1:2" x14ac:dyDescent="0.2">
      <c r="A657" s="16"/>
      <c r="B657"/>
    </row>
    <row r="658" spans="1:2" x14ac:dyDescent="0.2">
      <c r="A658" s="16"/>
      <c r="B658"/>
    </row>
    <row r="659" spans="1:2" x14ac:dyDescent="0.2">
      <c r="A659" s="16"/>
      <c r="B659"/>
    </row>
    <row r="660" spans="1:2" x14ac:dyDescent="0.2">
      <c r="A660" s="16"/>
      <c r="B660"/>
    </row>
    <row r="661" spans="1:2" x14ac:dyDescent="0.2">
      <c r="A661" s="16"/>
      <c r="B661"/>
    </row>
    <row r="662" spans="1:2" x14ac:dyDescent="0.2">
      <c r="A662" s="16"/>
      <c r="B662"/>
    </row>
    <row r="663" spans="1:2" x14ac:dyDescent="0.2">
      <c r="A663" s="16"/>
      <c r="B663"/>
    </row>
    <row r="664" spans="1:2" x14ac:dyDescent="0.2">
      <c r="A664" s="16"/>
      <c r="B664"/>
    </row>
    <row r="665" spans="1:2" x14ac:dyDescent="0.2">
      <c r="A665" s="16"/>
      <c r="B665"/>
    </row>
    <row r="666" spans="1:2" x14ac:dyDescent="0.2">
      <c r="A666" s="16"/>
      <c r="B666"/>
    </row>
    <row r="667" spans="1:2" x14ac:dyDescent="0.2">
      <c r="A667" s="16"/>
      <c r="B667"/>
    </row>
    <row r="668" spans="1:2" x14ac:dyDescent="0.2">
      <c r="A668" s="16"/>
      <c r="B668"/>
    </row>
    <row r="669" spans="1:2" x14ac:dyDescent="0.2">
      <c r="A669" s="16"/>
      <c r="B669"/>
    </row>
    <row r="670" spans="1:2" x14ac:dyDescent="0.2">
      <c r="A670" s="16"/>
      <c r="B670"/>
    </row>
    <row r="671" spans="1:2" x14ac:dyDescent="0.2">
      <c r="A671" s="16"/>
      <c r="B671"/>
    </row>
    <row r="672" spans="1:2" x14ac:dyDescent="0.2">
      <c r="A672" s="16"/>
      <c r="B672"/>
    </row>
    <row r="673" spans="1:2" x14ac:dyDescent="0.2">
      <c r="A673" s="16"/>
      <c r="B673"/>
    </row>
    <row r="674" spans="1:2" x14ac:dyDescent="0.2">
      <c r="A674" s="16"/>
      <c r="B674"/>
    </row>
    <row r="675" spans="1:2" x14ac:dyDescent="0.2">
      <c r="A675" s="16"/>
      <c r="B675"/>
    </row>
    <row r="676" spans="1:2" x14ac:dyDescent="0.2">
      <c r="A676" s="16"/>
      <c r="B676"/>
    </row>
    <row r="677" spans="1:2" x14ac:dyDescent="0.2">
      <c r="A677" s="16"/>
      <c r="B677"/>
    </row>
    <row r="678" spans="1:2" x14ac:dyDescent="0.2">
      <c r="A678" s="16"/>
      <c r="B678"/>
    </row>
    <row r="679" spans="1:2" x14ac:dyDescent="0.2">
      <c r="A679" s="16"/>
      <c r="B679"/>
    </row>
    <row r="680" spans="1:2" x14ac:dyDescent="0.2">
      <c r="A680" s="16"/>
      <c r="B680"/>
    </row>
    <row r="681" spans="1:2" x14ac:dyDescent="0.2">
      <c r="A681" s="16"/>
      <c r="B681"/>
    </row>
    <row r="682" spans="1:2" x14ac:dyDescent="0.2">
      <c r="A682" s="16"/>
      <c r="B682"/>
    </row>
    <row r="683" spans="1:2" x14ac:dyDescent="0.2">
      <c r="A683" s="16"/>
      <c r="B683"/>
    </row>
    <row r="684" spans="1:2" x14ac:dyDescent="0.2">
      <c r="A684" s="16"/>
      <c r="B684"/>
    </row>
    <row r="685" spans="1:2" x14ac:dyDescent="0.2">
      <c r="A685" s="16"/>
      <c r="B685"/>
    </row>
    <row r="686" spans="1:2" x14ac:dyDescent="0.2">
      <c r="A686" s="16"/>
      <c r="B686"/>
    </row>
    <row r="687" spans="1:2" x14ac:dyDescent="0.2">
      <c r="A687" s="16"/>
      <c r="B687"/>
    </row>
    <row r="688" spans="1:2" x14ac:dyDescent="0.2">
      <c r="A688" s="16"/>
      <c r="B688"/>
    </row>
    <row r="689" spans="1:2" x14ac:dyDescent="0.2">
      <c r="A689" s="16"/>
      <c r="B689"/>
    </row>
    <row r="690" spans="1:2" x14ac:dyDescent="0.2">
      <c r="A690" s="16"/>
      <c r="B690"/>
    </row>
    <row r="691" spans="1:2" x14ac:dyDescent="0.2">
      <c r="A691" s="16"/>
      <c r="B691"/>
    </row>
    <row r="692" spans="1:2" x14ac:dyDescent="0.2">
      <c r="A692" s="16"/>
      <c r="B692"/>
    </row>
    <row r="693" spans="1:2" x14ac:dyDescent="0.2">
      <c r="A693" s="16"/>
      <c r="B693"/>
    </row>
    <row r="694" spans="1:2" x14ac:dyDescent="0.2">
      <c r="A694" s="16"/>
      <c r="B694"/>
    </row>
    <row r="695" spans="1:2" x14ac:dyDescent="0.2">
      <c r="A695" s="16"/>
      <c r="B695"/>
    </row>
    <row r="696" spans="1:2" x14ac:dyDescent="0.2">
      <c r="A696" s="16"/>
      <c r="B696"/>
    </row>
    <row r="697" spans="1:2" x14ac:dyDescent="0.2">
      <c r="A697" s="16"/>
      <c r="B697"/>
    </row>
    <row r="698" spans="1:2" x14ac:dyDescent="0.2">
      <c r="A698" s="16"/>
      <c r="B698"/>
    </row>
    <row r="699" spans="1:2" x14ac:dyDescent="0.2">
      <c r="A699" s="16"/>
      <c r="B699"/>
    </row>
    <row r="700" spans="1:2" x14ac:dyDescent="0.2">
      <c r="A700" s="16"/>
      <c r="B700"/>
    </row>
    <row r="701" spans="1:2" x14ac:dyDescent="0.2">
      <c r="A701" s="16"/>
      <c r="B701"/>
    </row>
    <row r="702" spans="1:2" x14ac:dyDescent="0.2">
      <c r="A702" s="16"/>
      <c r="B702"/>
    </row>
    <row r="703" spans="1:2" x14ac:dyDescent="0.2">
      <c r="A703" s="16"/>
      <c r="B703"/>
    </row>
    <row r="704" spans="1:2" x14ac:dyDescent="0.2">
      <c r="A704" s="16"/>
      <c r="B704"/>
    </row>
    <row r="705" spans="1:2" x14ac:dyDescent="0.2">
      <c r="A705" s="16"/>
      <c r="B705"/>
    </row>
    <row r="706" spans="1:2" x14ac:dyDescent="0.2">
      <c r="A706" s="16"/>
      <c r="B706"/>
    </row>
    <row r="707" spans="1:2" x14ac:dyDescent="0.2">
      <c r="A707" s="16"/>
      <c r="B707"/>
    </row>
    <row r="708" spans="1:2" x14ac:dyDescent="0.2">
      <c r="A708" s="16"/>
      <c r="B708"/>
    </row>
    <row r="709" spans="1:2" x14ac:dyDescent="0.2">
      <c r="A709" s="16"/>
      <c r="B709"/>
    </row>
    <row r="710" spans="1:2" x14ac:dyDescent="0.2">
      <c r="A710" s="16"/>
      <c r="B710"/>
    </row>
    <row r="711" spans="1:2" x14ac:dyDescent="0.2">
      <c r="A711" s="16"/>
      <c r="B711"/>
    </row>
    <row r="712" spans="1:2" x14ac:dyDescent="0.2">
      <c r="A712" s="16"/>
      <c r="B712"/>
    </row>
    <row r="713" spans="1:2" x14ac:dyDescent="0.2">
      <c r="A713" s="16"/>
      <c r="B713"/>
    </row>
    <row r="714" spans="1:2" x14ac:dyDescent="0.2">
      <c r="A714" s="16"/>
      <c r="B714"/>
    </row>
    <row r="715" spans="1:2" x14ac:dyDescent="0.2">
      <c r="A715" s="16"/>
      <c r="B715"/>
    </row>
    <row r="716" spans="1:2" x14ac:dyDescent="0.2">
      <c r="A716" s="16"/>
      <c r="B716"/>
    </row>
    <row r="717" spans="1:2" x14ac:dyDescent="0.2">
      <c r="A717" s="16"/>
      <c r="B717"/>
    </row>
    <row r="718" spans="1:2" x14ac:dyDescent="0.2">
      <c r="A718" s="16"/>
      <c r="B718"/>
    </row>
    <row r="719" spans="1:2" x14ac:dyDescent="0.2">
      <c r="A719" s="16"/>
      <c r="B719"/>
    </row>
    <row r="720" spans="1:2" x14ac:dyDescent="0.2">
      <c r="A720" s="16"/>
      <c r="B720"/>
    </row>
    <row r="721" spans="1:2" x14ac:dyDescent="0.2">
      <c r="A721" s="16"/>
      <c r="B721"/>
    </row>
    <row r="722" spans="1:2" x14ac:dyDescent="0.2">
      <c r="A722" s="16"/>
      <c r="B722"/>
    </row>
    <row r="723" spans="1:2" x14ac:dyDescent="0.2">
      <c r="A723" s="16"/>
      <c r="B723"/>
    </row>
    <row r="724" spans="1:2" x14ac:dyDescent="0.2">
      <c r="A724" s="16"/>
      <c r="B724"/>
    </row>
    <row r="725" spans="1:2" x14ac:dyDescent="0.2">
      <c r="A725" s="16"/>
      <c r="B725"/>
    </row>
    <row r="726" spans="1:2" x14ac:dyDescent="0.2">
      <c r="A726" s="16"/>
      <c r="B726"/>
    </row>
    <row r="727" spans="1:2" x14ac:dyDescent="0.2">
      <c r="A727" s="16"/>
      <c r="B727"/>
    </row>
    <row r="728" spans="1:2" x14ac:dyDescent="0.2">
      <c r="A728" s="16"/>
      <c r="B728"/>
    </row>
    <row r="729" spans="1:2" x14ac:dyDescent="0.2">
      <c r="A729" s="16"/>
      <c r="B729"/>
    </row>
    <row r="730" spans="1:2" x14ac:dyDescent="0.2">
      <c r="A730" s="16"/>
      <c r="B730"/>
    </row>
    <row r="731" spans="1:2" x14ac:dyDescent="0.2">
      <c r="A731" s="16"/>
      <c r="B731"/>
    </row>
    <row r="732" spans="1:2" x14ac:dyDescent="0.2">
      <c r="A732" s="16"/>
      <c r="B732"/>
    </row>
    <row r="733" spans="1:2" x14ac:dyDescent="0.2">
      <c r="A733" s="16"/>
      <c r="B733"/>
    </row>
    <row r="734" spans="1:2" x14ac:dyDescent="0.2">
      <c r="A734" s="16"/>
      <c r="B734"/>
    </row>
    <row r="735" spans="1:2" x14ac:dyDescent="0.2">
      <c r="A735" s="16"/>
      <c r="B735"/>
    </row>
    <row r="736" spans="1:2" x14ac:dyDescent="0.2">
      <c r="A736" s="16"/>
      <c r="B736"/>
    </row>
    <row r="737" spans="1:2" x14ac:dyDescent="0.2">
      <c r="A737" s="16"/>
      <c r="B737"/>
    </row>
    <row r="738" spans="1:2" x14ac:dyDescent="0.2">
      <c r="A738" s="16"/>
      <c r="B738"/>
    </row>
    <row r="739" spans="1:2" x14ac:dyDescent="0.2">
      <c r="A739" s="16"/>
      <c r="B739"/>
    </row>
    <row r="740" spans="1:2" x14ac:dyDescent="0.2">
      <c r="A740" s="16"/>
      <c r="B740"/>
    </row>
    <row r="741" spans="1:2" x14ac:dyDescent="0.2">
      <c r="A741" s="16"/>
      <c r="B741"/>
    </row>
    <row r="742" spans="1:2" x14ac:dyDescent="0.2">
      <c r="A742" s="16"/>
      <c r="B742"/>
    </row>
    <row r="743" spans="1:2" x14ac:dyDescent="0.2">
      <c r="A743" s="16"/>
      <c r="B743"/>
    </row>
    <row r="744" spans="1:2" x14ac:dyDescent="0.2">
      <c r="A744" s="16"/>
      <c r="B744"/>
    </row>
    <row r="745" spans="1:2" x14ac:dyDescent="0.2">
      <c r="A745" s="16"/>
      <c r="B745"/>
    </row>
    <row r="746" spans="1:2" x14ac:dyDescent="0.2">
      <c r="A746" s="16"/>
      <c r="B746"/>
    </row>
    <row r="747" spans="1:2" x14ac:dyDescent="0.2">
      <c r="A747" s="16"/>
      <c r="B747"/>
    </row>
    <row r="748" spans="1:2" x14ac:dyDescent="0.2">
      <c r="A748" s="16"/>
      <c r="B748"/>
    </row>
    <row r="749" spans="1:2" x14ac:dyDescent="0.2">
      <c r="A749" s="16"/>
      <c r="B749"/>
    </row>
    <row r="750" spans="1:2" x14ac:dyDescent="0.2">
      <c r="A750" s="16"/>
      <c r="B750"/>
    </row>
    <row r="751" spans="1:2" x14ac:dyDescent="0.2">
      <c r="A751" s="16"/>
      <c r="B751"/>
    </row>
    <row r="752" spans="1:2" x14ac:dyDescent="0.2">
      <c r="A752" s="16"/>
      <c r="B752"/>
    </row>
    <row r="753" spans="1:2" x14ac:dyDescent="0.2">
      <c r="A753" s="16"/>
      <c r="B753"/>
    </row>
    <row r="754" spans="1:2" x14ac:dyDescent="0.2">
      <c r="A754" s="16"/>
      <c r="B754"/>
    </row>
    <row r="755" spans="1:2" x14ac:dyDescent="0.2">
      <c r="A755" s="16"/>
      <c r="B755"/>
    </row>
    <row r="756" spans="1:2" x14ac:dyDescent="0.2">
      <c r="A756" s="16"/>
      <c r="B756"/>
    </row>
    <row r="757" spans="1:2" x14ac:dyDescent="0.2">
      <c r="A757" s="16"/>
      <c r="B757"/>
    </row>
    <row r="758" spans="1:2" x14ac:dyDescent="0.2">
      <c r="A758" s="16"/>
      <c r="B758"/>
    </row>
    <row r="759" spans="1:2" x14ac:dyDescent="0.2">
      <c r="A759" s="16"/>
      <c r="B759"/>
    </row>
    <row r="760" spans="1:2" x14ac:dyDescent="0.2">
      <c r="A760" s="16"/>
      <c r="B760"/>
    </row>
    <row r="761" spans="1:2" x14ac:dyDescent="0.2">
      <c r="A761" s="16"/>
      <c r="B761"/>
    </row>
    <row r="762" spans="1:2" x14ac:dyDescent="0.2">
      <c r="A762" s="16"/>
      <c r="B762"/>
    </row>
    <row r="763" spans="1:2" x14ac:dyDescent="0.2">
      <c r="A763" s="16"/>
      <c r="B763"/>
    </row>
    <row r="764" spans="1:2" x14ac:dyDescent="0.2">
      <c r="A764" s="16"/>
      <c r="B764"/>
    </row>
    <row r="765" spans="1:2" x14ac:dyDescent="0.2">
      <c r="A765" s="16"/>
      <c r="B765"/>
    </row>
    <row r="766" spans="1:2" x14ac:dyDescent="0.2">
      <c r="A766" s="16"/>
      <c r="B766"/>
    </row>
    <row r="767" spans="1:2" x14ac:dyDescent="0.2">
      <c r="A767" s="16"/>
      <c r="B767"/>
    </row>
    <row r="768" spans="1:2" x14ac:dyDescent="0.2">
      <c r="A768" s="16"/>
      <c r="B768"/>
    </row>
    <row r="769" spans="1:2" x14ac:dyDescent="0.2">
      <c r="A769" s="16"/>
      <c r="B769"/>
    </row>
    <row r="770" spans="1:2" x14ac:dyDescent="0.2">
      <c r="A770" s="16"/>
      <c r="B770"/>
    </row>
    <row r="771" spans="1:2" x14ac:dyDescent="0.2">
      <c r="A771" s="16"/>
      <c r="B771"/>
    </row>
    <row r="772" spans="1:2" x14ac:dyDescent="0.2">
      <c r="A772" s="16"/>
      <c r="B772"/>
    </row>
    <row r="773" spans="1:2" x14ac:dyDescent="0.2">
      <c r="A773" s="16"/>
      <c r="B773"/>
    </row>
    <row r="774" spans="1:2" x14ac:dyDescent="0.2">
      <c r="A774" s="16"/>
      <c r="B774"/>
    </row>
    <row r="775" spans="1:2" x14ac:dyDescent="0.2">
      <c r="A775" s="16"/>
      <c r="B775"/>
    </row>
    <row r="776" spans="1:2" x14ac:dyDescent="0.2">
      <c r="A776" s="16"/>
      <c r="B776"/>
    </row>
    <row r="777" spans="1:2" x14ac:dyDescent="0.2">
      <c r="A777" s="16"/>
      <c r="B777"/>
    </row>
    <row r="778" spans="1:2" x14ac:dyDescent="0.2">
      <c r="A778" s="16"/>
      <c r="B778"/>
    </row>
    <row r="779" spans="1:2" x14ac:dyDescent="0.2">
      <c r="A779" s="16"/>
      <c r="B779"/>
    </row>
    <row r="780" spans="1:2" x14ac:dyDescent="0.2">
      <c r="A780" s="16"/>
      <c r="B780"/>
    </row>
    <row r="781" spans="1:2" x14ac:dyDescent="0.2">
      <c r="A781" s="16"/>
      <c r="B781"/>
    </row>
    <row r="782" spans="1:2" x14ac:dyDescent="0.2">
      <c r="A782" s="16"/>
      <c r="B782"/>
    </row>
    <row r="783" spans="1:2" x14ac:dyDescent="0.2">
      <c r="A783" s="16"/>
      <c r="B783"/>
    </row>
    <row r="784" spans="1:2" x14ac:dyDescent="0.2">
      <c r="A784" s="16"/>
      <c r="B784"/>
    </row>
    <row r="785" spans="1:2" x14ac:dyDescent="0.2">
      <c r="A785" s="16"/>
      <c r="B785"/>
    </row>
    <row r="786" spans="1:2" x14ac:dyDescent="0.2">
      <c r="A786" s="16"/>
      <c r="B786"/>
    </row>
    <row r="787" spans="1:2" x14ac:dyDescent="0.2">
      <c r="A787" s="16"/>
      <c r="B787"/>
    </row>
    <row r="788" spans="1:2" x14ac:dyDescent="0.2">
      <c r="A788" s="16"/>
      <c r="B788"/>
    </row>
    <row r="789" spans="1:2" x14ac:dyDescent="0.2">
      <c r="A789" s="16"/>
      <c r="B789"/>
    </row>
    <row r="790" spans="1:2" x14ac:dyDescent="0.2">
      <c r="A790" s="16"/>
      <c r="B790"/>
    </row>
    <row r="791" spans="1:2" x14ac:dyDescent="0.2">
      <c r="A791" s="16"/>
      <c r="B791"/>
    </row>
    <row r="792" spans="1:2" x14ac:dyDescent="0.2">
      <c r="A792" s="16"/>
      <c r="B792"/>
    </row>
    <row r="793" spans="1:2" x14ac:dyDescent="0.2">
      <c r="A793" s="16"/>
      <c r="B793"/>
    </row>
    <row r="794" spans="1:2" x14ac:dyDescent="0.2">
      <c r="A794" s="16"/>
      <c r="B794"/>
    </row>
    <row r="795" spans="1:2" x14ac:dyDescent="0.2">
      <c r="A795" s="16"/>
      <c r="B795"/>
    </row>
    <row r="796" spans="1:2" x14ac:dyDescent="0.2">
      <c r="A796" s="16"/>
      <c r="B796"/>
    </row>
    <row r="797" spans="1:2" x14ac:dyDescent="0.2">
      <c r="A797" s="16"/>
      <c r="B797"/>
    </row>
    <row r="798" spans="1:2" x14ac:dyDescent="0.2">
      <c r="A798" s="16"/>
      <c r="B798"/>
    </row>
    <row r="799" spans="1:2" x14ac:dyDescent="0.2">
      <c r="A799" s="16"/>
      <c r="B799"/>
    </row>
    <row r="800" spans="1:2" x14ac:dyDescent="0.2">
      <c r="A800" s="16"/>
      <c r="B800"/>
    </row>
    <row r="801" spans="1:2" x14ac:dyDescent="0.2">
      <c r="A801" s="16"/>
      <c r="B801"/>
    </row>
    <row r="802" spans="1:2" x14ac:dyDescent="0.2">
      <c r="A802" s="16"/>
      <c r="B802"/>
    </row>
    <row r="803" spans="1:2" x14ac:dyDescent="0.2">
      <c r="A803" s="16"/>
      <c r="B803"/>
    </row>
    <row r="804" spans="1:2" x14ac:dyDescent="0.2">
      <c r="A804" s="16"/>
      <c r="B804"/>
    </row>
    <row r="805" spans="1:2" x14ac:dyDescent="0.2">
      <c r="A805" s="16"/>
      <c r="B805"/>
    </row>
    <row r="806" spans="1:2" x14ac:dyDescent="0.2">
      <c r="A806" s="16"/>
      <c r="B806"/>
    </row>
    <row r="807" spans="1:2" x14ac:dyDescent="0.2">
      <c r="A807" s="16"/>
      <c r="B807"/>
    </row>
    <row r="808" spans="1:2" x14ac:dyDescent="0.2">
      <c r="A808" s="16"/>
      <c r="B808"/>
    </row>
    <row r="809" spans="1:2" x14ac:dyDescent="0.2">
      <c r="A809" s="16"/>
      <c r="B809"/>
    </row>
    <row r="810" spans="1:2" x14ac:dyDescent="0.2">
      <c r="A810" s="16"/>
      <c r="B810"/>
    </row>
    <row r="811" spans="1:2" x14ac:dyDescent="0.2">
      <c r="A811" s="16"/>
      <c r="B811"/>
    </row>
    <row r="812" spans="1:2" x14ac:dyDescent="0.2">
      <c r="A812" s="16"/>
      <c r="B812"/>
    </row>
    <row r="813" spans="1:2" x14ac:dyDescent="0.2">
      <c r="A813" s="16"/>
      <c r="B813"/>
    </row>
    <row r="814" spans="1:2" x14ac:dyDescent="0.2">
      <c r="A814" s="16"/>
      <c r="B814"/>
    </row>
    <row r="815" spans="1:2" x14ac:dyDescent="0.2">
      <c r="A815" s="16"/>
      <c r="B815"/>
    </row>
    <row r="816" spans="1:2" x14ac:dyDescent="0.2">
      <c r="A816" s="16"/>
      <c r="B816"/>
    </row>
    <row r="817" spans="1:2" x14ac:dyDescent="0.2">
      <c r="A817" s="16"/>
      <c r="B817"/>
    </row>
    <row r="818" spans="1:2" x14ac:dyDescent="0.2">
      <c r="A818" s="16"/>
      <c r="B818"/>
    </row>
    <row r="819" spans="1:2" x14ac:dyDescent="0.2">
      <c r="A819" s="16"/>
      <c r="B819"/>
    </row>
    <row r="820" spans="1:2" x14ac:dyDescent="0.2">
      <c r="A820" s="16"/>
      <c r="B820"/>
    </row>
    <row r="821" spans="1:2" x14ac:dyDescent="0.2">
      <c r="A821" s="16"/>
      <c r="B821"/>
    </row>
    <row r="822" spans="1:2" x14ac:dyDescent="0.2">
      <c r="A822" s="16"/>
      <c r="B822"/>
    </row>
    <row r="823" spans="1:2" x14ac:dyDescent="0.2">
      <c r="A823" s="16"/>
      <c r="B823"/>
    </row>
    <row r="824" spans="1:2" x14ac:dyDescent="0.2">
      <c r="A824" s="16"/>
      <c r="B824"/>
    </row>
    <row r="825" spans="1:2" x14ac:dyDescent="0.2">
      <c r="A825" s="16"/>
      <c r="B825"/>
    </row>
    <row r="826" spans="1:2" x14ac:dyDescent="0.2">
      <c r="A826" s="16"/>
      <c r="B826"/>
    </row>
    <row r="827" spans="1:2" x14ac:dyDescent="0.2">
      <c r="A827" s="16"/>
      <c r="B827"/>
    </row>
    <row r="828" spans="1:2" x14ac:dyDescent="0.2">
      <c r="A828" s="16"/>
      <c r="B828"/>
    </row>
    <row r="829" spans="1:2" x14ac:dyDescent="0.2">
      <c r="A829" s="16"/>
      <c r="B829"/>
    </row>
    <row r="830" spans="1:2" x14ac:dyDescent="0.2">
      <c r="A830" s="16"/>
      <c r="B830"/>
    </row>
    <row r="831" spans="1:2" x14ac:dyDescent="0.2">
      <c r="A831" s="16"/>
      <c r="B831"/>
    </row>
    <row r="832" spans="1:2" x14ac:dyDescent="0.2">
      <c r="A832" s="16"/>
      <c r="B832"/>
    </row>
    <row r="833" spans="1:2" x14ac:dyDescent="0.2">
      <c r="A833" s="16"/>
      <c r="B833"/>
    </row>
    <row r="834" spans="1:2" x14ac:dyDescent="0.2">
      <c r="A834" s="16"/>
      <c r="B834"/>
    </row>
    <row r="835" spans="1:2" x14ac:dyDescent="0.2">
      <c r="A835" s="16"/>
      <c r="B835"/>
    </row>
    <row r="836" spans="1:2" x14ac:dyDescent="0.2">
      <c r="A836" s="16"/>
      <c r="B836"/>
    </row>
    <row r="837" spans="1:2" x14ac:dyDescent="0.2">
      <c r="A837" s="16"/>
      <c r="B837"/>
    </row>
    <row r="838" spans="1:2" x14ac:dyDescent="0.2">
      <c r="A838" s="16"/>
      <c r="B838"/>
    </row>
    <row r="839" spans="1:2" x14ac:dyDescent="0.2">
      <c r="A839" s="16"/>
      <c r="B839"/>
    </row>
    <row r="840" spans="1:2" x14ac:dyDescent="0.2">
      <c r="A840" s="16"/>
      <c r="B840"/>
    </row>
    <row r="841" spans="1:2" x14ac:dyDescent="0.2">
      <c r="A841" s="16"/>
      <c r="B841"/>
    </row>
    <row r="842" spans="1:2" x14ac:dyDescent="0.2">
      <c r="A842" s="16"/>
      <c r="B842"/>
    </row>
    <row r="843" spans="1:2" x14ac:dyDescent="0.2">
      <c r="A843" s="16"/>
      <c r="B843"/>
    </row>
    <row r="844" spans="1:2" x14ac:dyDescent="0.2">
      <c r="A844" s="16"/>
      <c r="B844"/>
    </row>
    <row r="845" spans="1:2" x14ac:dyDescent="0.2">
      <c r="A845" s="16"/>
      <c r="B845"/>
    </row>
    <row r="846" spans="1:2" x14ac:dyDescent="0.2">
      <c r="A846" s="16"/>
      <c r="B846"/>
    </row>
    <row r="847" spans="1:2" x14ac:dyDescent="0.2">
      <c r="A847" s="16"/>
      <c r="B847"/>
    </row>
    <row r="848" spans="1:2" x14ac:dyDescent="0.2">
      <c r="A848" s="16"/>
      <c r="B848"/>
    </row>
    <row r="849" spans="1:2" x14ac:dyDescent="0.2">
      <c r="A849" s="16"/>
      <c r="B849"/>
    </row>
    <row r="850" spans="1:2" x14ac:dyDescent="0.2">
      <c r="A850" s="16"/>
      <c r="B850"/>
    </row>
    <row r="851" spans="1:2" x14ac:dyDescent="0.2">
      <c r="A851" s="16"/>
      <c r="B851"/>
    </row>
    <row r="852" spans="1:2" x14ac:dyDescent="0.2">
      <c r="A852" s="16"/>
      <c r="B852"/>
    </row>
    <row r="853" spans="1:2" x14ac:dyDescent="0.2">
      <c r="A853" s="16"/>
      <c r="B853"/>
    </row>
    <row r="854" spans="1:2" x14ac:dyDescent="0.2">
      <c r="A854" s="16"/>
      <c r="B854"/>
    </row>
    <row r="855" spans="1:2" x14ac:dyDescent="0.2">
      <c r="A855" s="16"/>
      <c r="B855"/>
    </row>
    <row r="856" spans="1:2" x14ac:dyDescent="0.2">
      <c r="A856" s="16"/>
      <c r="B856"/>
    </row>
    <row r="857" spans="1:2" x14ac:dyDescent="0.2">
      <c r="A857" s="16"/>
      <c r="B857"/>
    </row>
    <row r="858" spans="1:2" x14ac:dyDescent="0.2">
      <c r="A858" s="16"/>
      <c r="B858"/>
    </row>
    <row r="859" spans="1:2" x14ac:dyDescent="0.2">
      <c r="A859" s="16"/>
      <c r="B859"/>
    </row>
    <row r="860" spans="1:2" x14ac:dyDescent="0.2">
      <c r="A860" s="16"/>
      <c r="B860"/>
    </row>
    <row r="861" spans="1:2" x14ac:dyDescent="0.2">
      <c r="A861" s="16"/>
      <c r="B861"/>
    </row>
    <row r="862" spans="1:2" x14ac:dyDescent="0.2">
      <c r="A862" s="16"/>
      <c r="B862"/>
    </row>
    <row r="863" spans="1:2" x14ac:dyDescent="0.2">
      <c r="A863" s="16"/>
      <c r="B863"/>
    </row>
    <row r="864" spans="1:2" x14ac:dyDescent="0.2">
      <c r="A864" s="16"/>
      <c r="B864"/>
    </row>
    <row r="865" spans="1:2" x14ac:dyDescent="0.2">
      <c r="A865" s="16"/>
      <c r="B865"/>
    </row>
    <row r="866" spans="1:2" x14ac:dyDescent="0.2">
      <c r="A866" s="16"/>
      <c r="B866"/>
    </row>
    <row r="867" spans="1:2" x14ac:dyDescent="0.2">
      <c r="A867" s="16"/>
      <c r="B867"/>
    </row>
    <row r="868" spans="1:2" x14ac:dyDescent="0.2">
      <c r="A868" s="16"/>
      <c r="B868"/>
    </row>
    <row r="869" spans="1:2" x14ac:dyDescent="0.2">
      <c r="A869" s="16"/>
      <c r="B869"/>
    </row>
    <row r="870" spans="1:2" x14ac:dyDescent="0.2">
      <c r="A870" s="16"/>
      <c r="B870"/>
    </row>
    <row r="871" spans="1:2" x14ac:dyDescent="0.2">
      <c r="A871" s="16"/>
      <c r="B871"/>
    </row>
    <row r="872" spans="1:2" x14ac:dyDescent="0.2">
      <c r="A872" s="16"/>
      <c r="B872"/>
    </row>
    <row r="873" spans="1:2" x14ac:dyDescent="0.2">
      <c r="A873" s="16"/>
      <c r="B873"/>
    </row>
    <row r="874" spans="1:2" x14ac:dyDescent="0.2">
      <c r="A874" s="16"/>
      <c r="B874"/>
    </row>
    <row r="875" spans="1:2" x14ac:dyDescent="0.2">
      <c r="A875" s="16"/>
      <c r="B875"/>
    </row>
    <row r="876" spans="1:2" x14ac:dyDescent="0.2">
      <c r="A876" s="16"/>
      <c r="B876"/>
    </row>
    <row r="877" spans="1:2" x14ac:dyDescent="0.2">
      <c r="A877" s="16"/>
      <c r="B877"/>
    </row>
    <row r="878" spans="1:2" x14ac:dyDescent="0.2">
      <c r="A878" s="16"/>
      <c r="B878"/>
    </row>
    <row r="879" spans="1:2" x14ac:dyDescent="0.2">
      <c r="A879" s="16"/>
      <c r="B879"/>
    </row>
    <row r="880" spans="1:2" x14ac:dyDescent="0.2">
      <c r="A880" s="16"/>
      <c r="B880"/>
    </row>
    <row r="881" spans="1:2" x14ac:dyDescent="0.2">
      <c r="A881" s="16"/>
      <c r="B881"/>
    </row>
    <row r="882" spans="1:2" x14ac:dyDescent="0.2">
      <c r="A882" s="16"/>
      <c r="B882"/>
    </row>
    <row r="883" spans="1:2" x14ac:dyDescent="0.2">
      <c r="A883" s="16"/>
      <c r="B883"/>
    </row>
    <row r="884" spans="1:2" x14ac:dyDescent="0.2">
      <c r="A884" s="16"/>
      <c r="B884"/>
    </row>
    <row r="885" spans="1:2" x14ac:dyDescent="0.2">
      <c r="A885" s="16"/>
      <c r="B885"/>
    </row>
    <row r="886" spans="1:2" x14ac:dyDescent="0.2">
      <c r="A886" s="16"/>
      <c r="B886"/>
    </row>
    <row r="887" spans="1:2" x14ac:dyDescent="0.2">
      <c r="A887" s="16"/>
      <c r="B887"/>
    </row>
    <row r="888" spans="1:2" x14ac:dyDescent="0.2">
      <c r="A888" s="16"/>
      <c r="B888"/>
    </row>
    <row r="889" spans="1:2" x14ac:dyDescent="0.2">
      <c r="A889" s="16"/>
      <c r="B889"/>
    </row>
    <row r="890" spans="1:2" x14ac:dyDescent="0.2">
      <c r="A890" s="16"/>
      <c r="B890"/>
    </row>
    <row r="891" spans="1:2" x14ac:dyDescent="0.2">
      <c r="A891" s="16"/>
      <c r="B891"/>
    </row>
    <row r="892" spans="1:2" x14ac:dyDescent="0.2">
      <c r="A892" s="16"/>
      <c r="B892"/>
    </row>
    <row r="893" spans="1:2" x14ac:dyDescent="0.2">
      <c r="A893" s="16"/>
      <c r="B893"/>
    </row>
    <row r="894" spans="1:2" x14ac:dyDescent="0.2">
      <c r="A894" s="16"/>
      <c r="B894"/>
    </row>
    <row r="895" spans="1:2" x14ac:dyDescent="0.2">
      <c r="A895" s="16"/>
      <c r="B895"/>
    </row>
    <row r="896" spans="1:2" x14ac:dyDescent="0.2">
      <c r="A896" s="16"/>
      <c r="B896"/>
    </row>
    <row r="897" spans="1:2" x14ac:dyDescent="0.2">
      <c r="A897" s="16"/>
      <c r="B897"/>
    </row>
    <row r="898" spans="1:2" x14ac:dyDescent="0.2">
      <c r="A898" s="16"/>
      <c r="B898"/>
    </row>
    <row r="899" spans="1:2" x14ac:dyDescent="0.2">
      <c r="A899" s="16"/>
      <c r="B899"/>
    </row>
    <row r="900" spans="1:2" x14ac:dyDescent="0.2">
      <c r="A900" s="16"/>
      <c r="B900"/>
    </row>
    <row r="901" spans="1:2" x14ac:dyDescent="0.2">
      <c r="A901" s="16"/>
      <c r="B901"/>
    </row>
    <row r="902" spans="1:2" x14ac:dyDescent="0.2">
      <c r="A902" s="16"/>
      <c r="B902"/>
    </row>
    <row r="903" spans="1:2" x14ac:dyDescent="0.2">
      <c r="A903" s="16"/>
      <c r="B903"/>
    </row>
    <row r="904" spans="1:2" x14ac:dyDescent="0.2">
      <c r="A904" s="16"/>
      <c r="B904"/>
    </row>
    <row r="905" spans="1:2" x14ac:dyDescent="0.2">
      <c r="A905" s="16"/>
      <c r="B905"/>
    </row>
    <row r="906" spans="1:2" x14ac:dyDescent="0.2">
      <c r="A906" s="16"/>
      <c r="B906"/>
    </row>
    <row r="907" spans="1:2" x14ac:dyDescent="0.2">
      <c r="A907" s="16"/>
      <c r="B907"/>
    </row>
    <row r="908" spans="1:2" x14ac:dyDescent="0.2">
      <c r="A908" s="16"/>
      <c r="B908"/>
    </row>
    <row r="909" spans="1:2" x14ac:dyDescent="0.2">
      <c r="A909" s="16"/>
      <c r="B909"/>
    </row>
    <row r="910" spans="1:2" x14ac:dyDescent="0.2">
      <c r="A910" s="16"/>
      <c r="B910"/>
    </row>
    <row r="911" spans="1:2" x14ac:dyDescent="0.2">
      <c r="A911" s="16"/>
      <c r="B911"/>
    </row>
    <row r="912" spans="1:2" x14ac:dyDescent="0.2">
      <c r="A912" s="16"/>
      <c r="B912"/>
    </row>
    <row r="913" spans="1:2" x14ac:dyDescent="0.2">
      <c r="A913" s="16"/>
      <c r="B913"/>
    </row>
    <row r="914" spans="1:2" x14ac:dyDescent="0.2">
      <c r="A914" s="16"/>
      <c r="B914"/>
    </row>
    <row r="915" spans="1:2" x14ac:dyDescent="0.2">
      <c r="A915" s="16"/>
      <c r="B915"/>
    </row>
    <row r="916" spans="1:2" x14ac:dyDescent="0.2">
      <c r="A916" s="16"/>
      <c r="B916"/>
    </row>
    <row r="917" spans="1:2" x14ac:dyDescent="0.2">
      <c r="A917" s="16"/>
      <c r="B917"/>
    </row>
    <row r="918" spans="1:2" x14ac:dyDescent="0.2">
      <c r="A918" s="16"/>
      <c r="B918"/>
    </row>
    <row r="919" spans="1:2" x14ac:dyDescent="0.2">
      <c r="A919" s="16"/>
      <c r="B919"/>
    </row>
    <row r="920" spans="1:2" x14ac:dyDescent="0.2">
      <c r="A920" s="16"/>
      <c r="B920"/>
    </row>
    <row r="921" spans="1:2" x14ac:dyDescent="0.2">
      <c r="A921" s="16"/>
      <c r="B921"/>
    </row>
    <row r="922" spans="1:2" x14ac:dyDescent="0.2">
      <c r="A922" s="16"/>
      <c r="B922"/>
    </row>
    <row r="923" spans="1:2" x14ac:dyDescent="0.2">
      <c r="A923" s="16"/>
      <c r="B923"/>
    </row>
    <row r="924" spans="1:2" x14ac:dyDescent="0.2">
      <c r="A924" s="16"/>
      <c r="B924"/>
    </row>
    <row r="925" spans="1:2" x14ac:dyDescent="0.2">
      <c r="A925" s="16"/>
      <c r="B925"/>
    </row>
    <row r="926" spans="1:2" x14ac:dyDescent="0.2">
      <c r="A926" s="16"/>
      <c r="B926"/>
    </row>
    <row r="927" spans="1:2" x14ac:dyDescent="0.2">
      <c r="A927" s="16"/>
      <c r="B927"/>
    </row>
    <row r="928" spans="1:2" x14ac:dyDescent="0.2">
      <c r="A928" s="16"/>
      <c r="B928"/>
    </row>
    <row r="929" spans="1:2" x14ac:dyDescent="0.2">
      <c r="A929" s="16"/>
      <c r="B929"/>
    </row>
    <row r="930" spans="1:2" x14ac:dyDescent="0.2">
      <c r="A930" s="16"/>
      <c r="B930"/>
    </row>
    <row r="931" spans="1:2" x14ac:dyDescent="0.2">
      <c r="A931" s="16"/>
      <c r="B931"/>
    </row>
    <row r="932" spans="1:2" x14ac:dyDescent="0.2">
      <c r="A932" s="16"/>
      <c r="B932"/>
    </row>
    <row r="933" spans="1:2" x14ac:dyDescent="0.2">
      <c r="A933" s="16"/>
      <c r="B933"/>
    </row>
    <row r="934" spans="1:2" x14ac:dyDescent="0.2">
      <c r="A934" s="16"/>
      <c r="B934"/>
    </row>
    <row r="935" spans="1:2" x14ac:dyDescent="0.2">
      <c r="A935" s="16"/>
      <c r="B935"/>
    </row>
    <row r="936" spans="1:2" x14ac:dyDescent="0.2">
      <c r="A936" s="16"/>
      <c r="B936"/>
    </row>
    <row r="937" spans="1:2" x14ac:dyDescent="0.2">
      <c r="A937" s="16"/>
      <c r="B937"/>
    </row>
    <row r="938" spans="1:2" x14ac:dyDescent="0.2">
      <c r="A938" s="16"/>
      <c r="B938"/>
    </row>
    <row r="939" spans="1:2" x14ac:dyDescent="0.2">
      <c r="A939" s="16"/>
      <c r="B939"/>
    </row>
    <row r="940" spans="1:2" x14ac:dyDescent="0.2">
      <c r="A940" s="16"/>
      <c r="B940"/>
    </row>
    <row r="941" spans="1:2" x14ac:dyDescent="0.2">
      <c r="A941" s="16"/>
      <c r="B941"/>
    </row>
    <row r="942" spans="1:2" x14ac:dyDescent="0.2">
      <c r="A942" s="16"/>
      <c r="B942"/>
    </row>
    <row r="943" spans="1:2" x14ac:dyDescent="0.2">
      <c r="A943" s="16"/>
      <c r="B943"/>
    </row>
    <row r="944" spans="1:2" x14ac:dyDescent="0.2">
      <c r="A944" s="16"/>
      <c r="B944"/>
    </row>
    <row r="945" spans="1:2" x14ac:dyDescent="0.2">
      <c r="A945" s="16"/>
      <c r="B945"/>
    </row>
    <row r="946" spans="1:2" x14ac:dyDescent="0.2">
      <c r="A946" s="16"/>
      <c r="B946"/>
    </row>
    <row r="947" spans="1:2" x14ac:dyDescent="0.2">
      <c r="A947" s="16"/>
      <c r="B947"/>
    </row>
    <row r="948" spans="1:2" x14ac:dyDescent="0.2">
      <c r="A948" s="16"/>
      <c r="B948"/>
    </row>
    <row r="949" spans="1:2" x14ac:dyDescent="0.2">
      <c r="A949" s="16"/>
      <c r="B949"/>
    </row>
    <row r="950" spans="1:2" x14ac:dyDescent="0.2">
      <c r="A950" s="16"/>
      <c r="B950"/>
    </row>
    <row r="951" spans="1:2" x14ac:dyDescent="0.2">
      <c r="A951" s="16"/>
      <c r="B951"/>
    </row>
    <row r="952" spans="1:2" x14ac:dyDescent="0.2">
      <c r="A952" s="16"/>
      <c r="B952"/>
    </row>
    <row r="953" spans="1:2" x14ac:dyDescent="0.2">
      <c r="A953" s="16"/>
      <c r="B953"/>
    </row>
    <row r="954" spans="1:2" x14ac:dyDescent="0.2">
      <c r="A954" s="16"/>
      <c r="B954"/>
    </row>
    <row r="955" spans="1:2" x14ac:dyDescent="0.2">
      <c r="A955" s="16"/>
      <c r="B955"/>
    </row>
    <row r="956" spans="1:2" x14ac:dyDescent="0.2">
      <c r="A956" s="16"/>
      <c r="B956"/>
    </row>
    <row r="957" spans="1:2" x14ac:dyDescent="0.2">
      <c r="A957" s="16"/>
      <c r="B957"/>
    </row>
    <row r="958" spans="1:2" x14ac:dyDescent="0.2">
      <c r="A958" s="16"/>
      <c r="B958"/>
    </row>
    <row r="959" spans="1:2" x14ac:dyDescent="0.2">
      <c r="A959" s="16"/>
      <c r="B959"/>
    </row>
    <row r="960" spans="1:2" x14ac:dyDescent="0.2">
      <c r="A960" s="16"/>
      <c r="B960"/>
    </row>
    <row r="961" spans="1:2" x14ac:dyDescent="0.2">
      <c r="A961" s="16"/>
      <c r="B961"/>
    </row>
    <row r="962" spans="1:2" x14ac:dyDescent="0.2">
      <c r="A962" s="16"/>
      <c r="B962"/>
    </row>
    <row r="963" spans="1:2" x14ac:dyDescent="0.2">
      <c r="A963" s="16"/>
      <c r="B963"/>
    </row>
    <row r="964" spans="1:2" x14ac:dyDescent="0.2">
      <c r="A964" s="16"/>
      <c r="B964"/>
    </row>
    <row r="965" spans="1:2" x14ac:dyDescent="0.2">
      <c r="A965" s="16"/>
      <c r="B965"/>
    </row>
    <row r="966" spans="1:2" x14ac:dyDescent="0.2">
      <c r="A966" s="16"/>
      <c r="B966"/>
    </row>
    <row r="967" spans="1:2" x14ac:dyDescent="0.2">
      <c r="A967" s="16"/>
      <c r="B967"/>
    </row>
    <row r="968" spans="1:2" x14ac:dyDescent="0.2">
      <c r="A968" s="16"/>
      <c r="B968"/>
    </row>
    <row r="969" spans="1:2" x14ac:dyDescent="0.2">
      <c r="A969" s="16"/>
      <c r="B969"/>
    </row>
    <row r="970" spans="1:2" x14ac:dyDescent="0.2">
      <c r="A970" s="16"/>
      <c r="B970"/>
    </row>
    <row r="971" spans="1:2" x14ac:dyDescent="0.2">
      <c r="A971" s="16"/>
      <c r="B971"/>
    </row>
    <row r="972" spans="1:2" x14ac:dyDescent="0.2">
      <c r="A972" s="16"/>
      <c r="B972"/>
    </row>
    <row r="973" spans="1:2" x14ac:dyDescent="0.2">
      <c r="A973" s="16"/>
      <c r="B973"/>
    </row>
    <row r="974" spans="1:2" x14ac:dyDescent="0.2">
      <c r="A974" s="16"/>
      <c r="B974"/>
    </row>
    <row r="975" spans="1:2" x14ac:dyDescent="0.2">
      <c r="A975" s="16"/>
      <c r="B975"/>
    </row>
    <row r="976" spans="1:2" x14ac:dyDescent="0.2">
      <c r="A976" s="16"/>
      <c r="B976"/>
    </row>
    <row r="977" spans="1:2" x14ac:dyDescent="0.2">
      <c r="A977" s="16"/>
      <c r="B977"/>
    </row>
    <row r="978" spans="1:2" x14ac:dyDescent="0.2">
      <c r="A978" s="16"/>
      <c r="B978"/>
    </row>
    <row r="979" spans="1:2" x14ac:dyDescent="0.2">
      <c r="A979" s="16"/>
      <c r="B979"/>
    </row>
    <row r="980" spans="1:2" x14ac:dyDescent="0.2">
      <c r="A980" s="16"/>
      <c r="B980"/>
    </row>
    <row r="981" spans="1:2" x14ac:dyDescent="0.2">
      <c r="A981" s="16"/>
      <c r="B981"/>
    </row>
    <row r="982" spans="1:2" x14ac:dyDescent="0.2">
      <c r="A982" s="16"/>
      <c r="B982"/>
    </row>
    <row r="983" spans="1:2" x14ac:dyDescent="0.2">
      <c r="A983" s="16"/>
      <c r="B983"/>
    </row>
    <row r="984" spans="1:2" x14ac:dyDescent="0.2">
      <c r="A984" s="16"/>
      <c r="B984"/>
    </row>
    <row r="985" spans="1:2" x14ac:dyDescent="0.2">
      <c r="A985" s="16"/>
      <c r="B985"/>
    </row>
    <row r="986" spans="1:2" x14ac:dyDescent="0.2">
      <c r="A986" s="16"/>
      <c r="B986"/>
    </row>
    <row r="987" spans="1:2" x14ac:dyDescent="0.2">
      <c r="A987" s="16"/>
      <c r="B987"/>
    </row>
    <row r="988" spans="1:2" x14ac:dyDescent="0.2">
      <c r="A988" s="16"/>
      <c r="B988"/>
    </row>
    <row r="989" spans="1:2" x14ac:dyDescent="0.2">
      <c r="A989" s="16"/>
      <c r="B989"/>
    </row>
    <row r="990" spans="1:2" x14ac:dyDescent="0.2">
      <c r="A990" s="16"/>
      <c r="B990"/>
    </row>
    <row r="991" spans="1:2" x14ac:dyDescent="0.2">
      <c r="A991" s="16"/>
      <c r="B991"/>
    </row>
    <row r="992" spans="1:2" x14ac:dyDescent="0.2">
      <c r="A992" s="16"/>
      <c r="B992"/>
    </row>
    <row r="993" spans="1:2" x14ac:dyDescent="0.2">
      <c r="A993" s="16"/>
      <c r="B993"/>
    </row>
    <row r="994" spans="1:2" x14ac:dyDescent="0.2">
      <c r="A994" s="16"/>
      <c r="B994"/>
    </row>
    <row r="995" spans="1:2" x14ac:dyDescent="0.2">
      <c r="A995" s="16"/>
      <c r="B995"/>
    </row>
    <row r="996" spans="1:2" x14ac:dyDescent="0.2">
      <c r="A996" s="16"/>
      <c r="B996"/>
    </row>
    <row r="997" spans="1:2" x14ac:dyDescent="0.2">
      <c r="A997" s="16"/>
      <c r="B997"/>
    </row>
    <row r="998" spans="1:2" x14ac:dyDescent="0.2">
      <c r="A998" s="16"/>
      <c r="B998"/>
    </row>
    <row r="999" spans="1:2" x14ac:dyDescent="0.2">
      <c r="A999" s="16"/>
      <c r="B999"/>
    </row>
    <row r="1000" spans="1:2" x14ac:dyDescent="0.2">
      <c r="A1000" s="16"/>
      <c r="B1000"/>
    </row>
    <row r="1001" spans="1:2" x14ac:dyDescent="0.2">
      <c r="A1001" s="16"/>
      <c r="B1001"/>
    </row>
    <row r="1002" spans="1:2" x14ac:dyDescent="0.2">
      <c r="A1002" s="16"/>
      <c r="B1002"/>
    </row>
    <row r="1003" spans="1:2" x14ac:dyDescent="0.2">
      <c r="A1003" s="16"/>
      <c r="B1003"/>
    </row>
    <row r="1004" spans="1:2" x14ac:dyDescent="0.2">
      <c r="A1004" s="16"/>
      <c r="B1004"/>
    </row>
    <row r="1005" spans="1:2" x14ac:dyDescent="0.2">
      <c r="A1005" s="16"/>
      <c r="B1005"/>
    </row>
    <row r="1006" spans="1:2" x14ac:dyDescent="0.2">
      <c r="A1006" s="16"/>
      <c r="B1006"/>
    </row>
    <row r="1007" spans="1:2" x14ac:dyDescent="0.2">
      <c r="A1007" s="16"/>
      <c r="B1007"/>
    </row>
    <row r="1008" spans="1:2" x14ac:dyDescent="0.2">
      <c r="A1008" s="16"/>
      <c r="B1008"/>
    </row>
    <row r="1009" spans="1:2" x14ac:dyDescent="0.2">
      <c r="A1009" s="16"/>
      <c r="B1009"/>
    </row>
    <row r="1010" spans="1:2" x14ac:dyDescent="0.2">
      <c r="A1010" s="16"/>
      <c r="B1010"/>
    </row>
    <row r="1011" spans="1:2" x14ac:dyDescent="0.2">
      <c r="A1011" s="16"/>
      <c r="B1011"/>
    </row>
    <row r="1012" spans="1:2" x14ac:dyDescent="0.2">
      <c r="A1012" s="16"/>
      <c r="B1012"/>
    </row>
    <row r="1013" spans="1:2" x14ac:dyDescent="0.2">
      <c r="A1013" s="16"/>
      <c r="B1013"/>
    </row>
    <row r="1014" spans="1:2" x14ac:dyDescent="0.2">
      <c r="A1014" s="16"/>
      <c r="B1014"/>
    </row>
    <row r="1015" spans="1:2" x14ac:dyDescent="0.2">
      <c r="A1015" s="16"/>
      <c r="B1015"/>
    </row>
    <row r="1016" spans="1:2" x14ac:dyDescent="0.2">
      <c r="A1016" s="16"/>
      <c r="B1016"/>
    </row>
    <row r="1017" spans="1:2" x14ac:dyDescent="0.2">
      <c r="A1017" s="16"/>
      <c r="B1017"/>
    </row>
    <row r="1018" spans="1:2" x14ac:dyDescent="0.2">
      <c r="A1018" s="16"/>
      <c r="B1018"/>
    </row>
    <row r="1019" spans="1:2" x14ac:dyDescent="0.2">
      <c r="A1019" s="16"/>
      <c r="B1019"/>
    </row>
    <row r="1020" spans="1:2" x14ac:dyDescent="0.2">
      <c r="A1020" s="16"/>
      <c r="B1020"/>
    </row>
    <row r="1021" spans="1:2" x14ac:dyDescent="0.2">
      <c r="A1021" s="16"/>
      <c r="B1021"/>
    </row>
    <row r="1022" spans="1:2" x14ac:dyDescent="0.2">
      <c r="A1022" s="16"/>
      <c r="B1022"/>
    </row>
    <row r="1023" spans="1:2" x14ac:dyDescent="0.2">
      <c r="A1023" s="16"/>
      <c r="B1023"/>
    </row>
    <row r="1024" spans="1:2" x14ac:dyDescent="0.2">
      <c r="A1024" s="16"/>
      <c r="B1024"/>
    </row>
    <row r="1025" spans="1:2" x14ac:dyDescent="0.2">
      <c r="A1025" s="16"/>
      <c r="B1025"/>
    </row>
    <row r="1026" spans="1:2" x14ac:dyDescent="0.2">
      <c r="A1026" s="16"/>
      <c r="B1026"/>
    </row>
    <row r="1027" spans="1:2" x14ac:dyDescent="0.2">
      <c r="A1027" s="16"/>
      <c r="B1027"/>
    </row>
    <row r="1028" spans="1:2" x14ac:dyDescent="0.2">
      <c r="A1028" s="16"/>
      <c r="B1028"/>
    </row>
    <row r="1029" spans="1:2" x14ac:dyDescent="0.2">
      <c r="A1029" s="16"/>
      <c r="B1029"/>
    </row>
    <row r="1030" spans="1:2" x14ac:dyDescent="0.2">
      <c r="A1030" s="16"/>
      <c r="B1030"/>
    </row>
    <row r="1031" spans="1:2" x14ac:dyDescent="0.2">
      <c r="A1031" s="16"/>
      <c r="B1031"/>
    </row>
    <row r="1032" spans="1:2" x14ac:dyDescent="0.2">
      <c r="A1032" s="16"/>
      <c r="B1032"/>
    </row>
    <row r="1033" spans="1:2" x14ac:dyDescent="0.2">
      <c r="A1033" s="16"/>
      <c r="B1033"/>
    </row>
    <row r="1034" spans="1:2" x14ac:dyDescent="0.2">
      <c r="A1034" s="16"/>
      <c r="B1034"/>
    </row>
    <row r="1035" spans="1:2" x14ac:dyDescent="0.2">
      <c r="A1035" s="16"/>
      <c r="B1035"/>
    </row>
    <row r="1036" spans="1:2" x14ac:dyDescent="0.2">
      <c r="A1036" s="16"/>
      <c r="B1036"/>
    </row>
    <row r="1037" spans="1:2" x14ac:dyDescent="0.2">
      <c r="A1037" s="16"/>
      <c r="B1037"/>
    </row>
    <row r="1038" spans="1:2" x14ac:dyDescent="0.2">
      <c r="A1038" s="16"/>
      <c r="B1038"/>
    </row>
    <row r="1039" spans="1:2" x14ac:dyDescent="0.2">
      <c r="A1039" s="16"/>
      <c r="B1039"/>
    </row>
    <row r="1040" spans="1:2" x14ac:dyDescent="0.2">
      <c r="A1040" s="16"/>
      <c r="B1040"/>
    </row>
    <row r="1041" spans="1:2" x14ac:dyDescent="0.2">
      <c r="A1041" s="16"/>
      <c r="B1041"/>
    </row>
    <row r="1042" spans="1:2" x14ac:dyDescent="0.2">
      <c r="A1042" s="16"/>
      <c r="B1042"/>
    </row>
    <row r="1043" spans="1:2" x14ac:dyDescent="0.2">
      <c r="A1043" s="16"/>
      <c r="B1043"/>
    </row>
    <row r="1044" spans="1:2" x14ac:dyDescent="0.2">
      <c r="A1044" s="16"/>
      <c r="B1044"/>
    </row>
    <row r="1045" spans="1:2" x14ac:dyDescent="0.2">
      <c r="A1045" s="16"/>
      <c r="B1045"/>
    </row>
    <row r="1046" spans="1:2" x14ac:dyDescent="0.2">
      <c r="A1046" s="16"/>
      <c r="B1046"/>
    </row>
    <row r="1047" spans="1:2" x14ac:dyDescent="0.2">
      <c r="A1047" s="16"/>
      <c r="B1047"/>
    </row>
    <row r="1048" spans="1:2" x14ac:dyDescent="0.2">
      <c r="A1048" s="16"/>
      <c r="B1048"/>
    </row>
    <row r="1049" spans="1:2" x14ac:dyDescent="0.2">
      <c r="A1049" s="16"/>
      <c r="B1049"/>
    </row>
    <row r="1050" spans="1:2" x14ac:dyDescent="0.2">
      <c r="A1050" s="16"/>
      <c r="B1050"/>
    </row>
    <row r="1051" spans="1:2" x14ac:dyDescent="0.2">
      <c r="A1051" s="16"/>
      <c r="B1051"/>
    </row>
    <row r="1052" spans="1:2" x14ac:dyDescent="0.2">
      <c r="A1052" s="16"/>
      <c r="B1052"/>
    </row>
    <row r="1053" spans="1:2" x14ac:dyDescent="0.2">
      <c r="A1053" s="16"/>
      <c r="B1053"/>
    </row>
    <row r="1054" spans="1:2" x14ac:dyDescent="0.2">
      <c r="A1054" s="16"/>
      <c r="B1054"/>
    </row>
    <row r="1055" spans="1:2" x14ac:dyDescent="0.2">
      <c r="A1055" s="16"/>
      <c r="B1055"/>
    </row>
    <row r="1056" spans="1:2" x14ac:dyDescent="0.2">
      <c r="A1056" s="16"/>
      <c r="B1056"/>
    </row>
    <row r="1057" spans="1:2" x14ac:dyDescent="0.2">
      <c r="A1057" s="16"/>
      <c r="B1057"/>
    </row>
    <row r="1058" spans="1:2" x14ac:dyDescent="0.2">
      <c r="A1058" s="16"/>
      <c r="B1058"/>
    </row>
    <row r="1059" spans="1:2" x14ac:dyDescent="0.2">
      <c r="A1059" s="16"/>
      <c r="B1059"/>
    </row>
    <row r="1060" spans="1:2" x14ac:dyDescent="0.2">
      <c r="A1060" s="16"/>
      <c r="B1060"/>
    </row>
    <row r="1061" spans="1:2" x14ac:dyDescent="0.2">
      <c r="A1061" s="16"/>
      <c r="B1061"/>
    </row>
    <row r="1062" spans="1:2" x14ac:dyDescent="0.2">
      <c r="A1062" s="16"/>
      <c r="B1062"/>
    </row>
    <row r="1063" spans="1:2" x14ac:dyDescent="0.2">
      <c r="A1063" s="16"/>
      <c r="B1063"/>
    </row>
    <row r="1064" spans="1:2" x14ac:dyDescent="0.2">
      <c r="A1064" s="16"/>
      <c r="B1064"/>
    </row>
    <row r="1065" spans="1:2" x14ac:dyDescent="0.2">
      <c r="A1065" s="16"/>
      <c r="B1065"/>
    </row>
    <row r="1066" spans="1:2" x14ac:dyDescent="0.2">
      <c r="A1066" s="16"/>
      <c r="B1066"/>
    </row>
    <row r="1067" spans="1:2" x14ac:dyDescent="0.2">
      <c r="A1067" s="16"/>
      <c r="B1067"/>
    </row>
    <row r="1068" spans="1:2" x14ac:dyDescent="0.2">
      <c r="A1068" s="16"/>
      <c r="B1068"/>
    </row>
    <row r="1069" spans="1:2" x14ac:dyDescent="0.2">
      <c r="A1069" s="16"/>
      <c r="B1069"/>
    </row>
    <row r="1070" spans="1:2" x14ac:dyDescent="0.2">
      <c r="A1070" s="16"/>
      <c r="B1070"/>
    </row>
    <row r="1071" spans="1:2" x14ac:dyDescent="0.2">
      <c r="A1071" s="16"/>
      <c r="B1071"/>
    </row>
    <row r="1072" spans="1:2" x14ac:dyDescent="0.2">
      <c r="A1072" s="16"/>
      <c r="B1072"/>
    </row>
    <row r="1073" spans="1:2" x14ac:dyDescent="0.2">
      <c r="A1073" s="16"/>
      <c r="B1073"/>
    </row>
    <row r="1074" spans="1:2" x14ac:dyDescent="0.2">
      <c r="A1074" s="16"/>
      <c r="B1074"/>
    </row>
    <row r="1075" spans="1:2" x14ac:dyDescent="0.2">
      <c r="A1075" s="16"/>
      <c r="B1075"/>
    </row>
    <row r="1076" spans="1:2" x14ac:dyDescent="0.2">
      <c r="A1076" s="16"/>
      <c r="B1076"/>
    </row>
    <row r="1077" spans="1:2" x14ac:dyDescent="0.2">
      <c r="A1077" s="16"/>
      <c r="B1077"/>
    </row>
    <row r="1078" spans="1:2" x14ac:dyDescent="0.2">
      <c r="A1078" s="16"/>
      <c r="B1078"/>
    </row>
    <row r="1079" spans="1:2" x14ac:dyDescent="0.2">
      <c r="A1079" s="16"/>
      <c r="B1079"/>
    </row>
    <row r="1080" spans="1:2" x14ac:dyDescent="0.2">
      <c r="A1080" s="16"/>
      <c r="B1080"/>
    </row>
    <row r="1081" spans="1:2" x14ac:dyDescent="0.2">
      <c r="A1081" s="16"/>
      <c r="B1081"/>
    </row>
    <row r="1082" spans="1:2" x14ac:dyDescent="0.2">
      <c r="A1082" s="16"/>
      <c r="B1082"/>
    </row>
    <row r="1083" spans="1:2" x14ac:dyDescent="0.2">
      <c r="A1083" s="16"/>
      <c r="B1083"/>
    </row>
    <row r="1084" spans="1:2" x14ac:dyDescent="0.2">
      <c r="A1084" s="16"/>
      <c r="B1084"/>
    </row>
    <row r="1085" spans="1:2" x14ac:dyDescent="0.2">
      <c r="A1085" s="16"/>
      <c r="B1085"/>
    </row>
    <row r="1086" spans="1:2" x14ac:dyDescent="0.2">
      <c r="A1086" s="16"/>
      <c r="B1086"/>
    </row>
    <row r="1087" spans="1:2" x14ac:dyDescent="0.2">
      <c r="A1087" s="16"/>
      <c r="B1087"/>
    </row>
    <row r="1088" spans="1:2" x14ac:dyDescent="0.2">
      <c r="A1088" s="16"/>
      <c r="B1088"/>
    </row>
    <row r="1089" spans="1:2" x14ac:dyDescent="0.2">
      <c r="A1089" s="16"/>
      <c r="B1089"/>
    </row>
    <row r="1090" spans="1:2" x14ac:dyDescent="0.2">
      <c r="A1090" s="16"/>
      <c r="B1090"/>
    </row>
    <row r="1091" spans="1:2" x14ac:dyDescent="0.2">
      <c r="A1091" s="16"/>
      <c r="B1091"/>
    </row>
    <row r="1092" spans="1:2" x14ac:dyDescent="0.2">
      <c r="A1092" s="16"/>
      <c r="B1092"/>
    </row>
    <row r="1093" spans="1:2" x14ac:dyDescent="0.2">
      <c r="A1093" s="16"/>
      <c r="B1093"/>
    </row>
    <row r="1094" spans="1:2" x14ac:dyDescent="0.2">
      <c r="A1094" s="16"/>
      <c r="B1094"/>
    </row>
    <row r="1095" spans="1:2" x14ac:dyDescent="0.2">
      <c r="A1095" s="16"/>
      <c r="B1095"/>
    </row>
    <row r="1096" spans="1:2" x14ac:dyDescent="0.2">
      <c r="A1096" s="16"/>
      <c r="B1096"/>
    </row>
    <row r="1097" spans="1:2" x14ac:dyDescent="0.2">
      <c r="A1097" s="16"/>
      <c r="B1097"/>
    </row>
    <row r="1098" spans="1:2" x14ac:dyDescent="0.2">
      <c r="A1098" s="16"/>
      <c r="B1098"/>
    </row>
    <row r="1099" spans="1:2" x14ac:dyDescent="0.2">
      <c r="A1099" s="16"/>
      <c r="B1099"/>
    </row>
    <row r="1100" spans="1:2" x14ac:dyDescent="0.2">
      <c r="A1100" s="16"/>
      <c r="B1100"/>
    </row>
    <row r="1101" spans="1:2" x14ac:dyDescent="0.2">
      <c r="A1101" s="16"/>
      <c r="B1101"/>
    </row>
    <row r="1102" spans="1:2" x14ac:dyDescent="0.2">
      <c r="A1102" s="16"/>
      <c r="B1102"/>
    </row>
    <row r="1103" spans="1:2" x14ac:dyDescent="0.2">
      <c r="A1103" s="16"/>
      <c r="B1103"/>
    </row>
    <row r="1104" spans="1:2" x14ac:dyDescent="0.2">
      <c r="A1104" s="16"/>
      <c r="B1104"/>
    </row>
    <row r="1105" spans="1:2" x14ac:dyDescent="0.2">
      <c r="A1105" s="16"/>
      <c r="B1105"/>
    </row>
    <row r="1106" spans="1:2" x14ac:dyDescent="0.2">
      <c r="A1106" s="16"/>
      <c r="B1106"/>
    </row>
    <row r="1107" spans="1:2" x14ac:dyDescent="0.2">
      <c r="A1107" s="16"/>
      <c r="B1107"/>
    </row>
    <row r="1108" spans="1:2" x14ac:dyDescent="0.2">
      <c r="A1108" s="16"/>
      <c r="B1108"/>
    </row>
    <row r="1109" spans="1:2" x14ac:dyDescent="0.2">
      <c r="A1109" s="16"/>
      <c r="B1109"/>
    </row>
    <row r="1110" spans="1:2" x14ac:dyDescent="0.2">
      <c r="A1110" s="16"/>
      <c r="B1110"/>
    </row>
    <row r="1111" spans="1:2" x14ac:dyDescent="0.2">
      <c r="A1111" s="16"/>
      <c r="B1111"/>
    </row>
    <row r="1112" spans="1:2" x14ac:dyDescent="0.2">
      <c r="A1112" s="16"/>
      <c r="B1112"/>
    </row>
    <row r="1113" spans="1:2" x14ac:dyDescent="0.2">
      <c r="A1113" s="16"/>
      <c r="B1113"/>
    </row>
    <row r="1114" spans="1:2" x14ac:dyDescent="0.2">
      <c r="A1114" s="16"/>
      <c r="B1114"/>
    </row>
    <row r="1115" spans="1:2" x14ac:dyDescent="0.2">
      <c r="A1115" s="16"/>
      <c r="B1115"/>
    </row>
    <row r="1116" spans="1:2" x14ac:dyDescent="0.2">
      <c r="A1116" s="16"/>
      <c r="B1116"/>
    </row>
    <row r="1117" spans="1:2" x14ac:dyDescent="0.2">
      <c r="A1117" s="16"/>
      <c r="B1117"/>
    </row>
    <row r="1118" spans="1:2" x14ac:dyDescent="0.2">
      <c r="A1118" s="16"/>
      <c r="B1118"/>
    </row>
    <row r="1119" spans="1:2" x14ac:dyDescent="0.2">
      <c r="A1119" s="16"/>
      <c r="B1119"/>
    </row>
    <row r="1120" spans="1:2" x14ac:dyDescent="0.2">
      <c r="A1120" s="16"/>
      <c r="B1120"/>
    </row>
    <row r="1121" spans="1:2" x14ac:dyDescent="0.2">
      <c r="A1121" s="16"/>
      <c r="B1121"/>
    </row>
    <row r="1122" spans="1:2" x14ac:dyDescent="0.2">
      <c r="A1122" s="16"/>
      <c r="B1122"/>
    </row>
    <row r="1123" spans="1:2" x14ac:dyDescent="0.2">
      <c r="A1123" s="16"/>
      <c r="B1123"/>
    </row>
    <row r="1124" spans="1:2" x14ac:dyDescent="0.2">
      <c r="A1124" s="16"/>
      <c r="B1124"/>
    </row>
    <row r="1125" spans="1:2" x14ac:dyDescent="0.2">
      <c r="A1125" s="16"/>
      <c r="B1125"/>
    </row>
    <row r="1126" spans="1:2" x14ac:dyDescent="0.2">
      <c r="A1126" s="16"/>
      <c r="B1126"/>
    </row>
    <row r="1127" spans="1:2" x14ac:dyDescent="0.2">
      <c r="A1127" s="16"/>
      <c r="B1127"/>
    </row>
    <row r="1128" spans="1:2" x14ac:dyDescent="0.2">
      <c r="A1128" s="16"/>
      <c r="B1128"/>
    </row>
    <row r="1129" spans="1:2" x14ac:dyDescent="0.2">
      <c r="A1129" s="16"/>
      <c r="B1129"/>
    </row>
    <row r="1130" spans="1:2" x14ac:dyDescent="0.2">
      <c r="A1130" s="16"/>
      <c r="B1130"/>
    </row>
    <row r="1131" spans="1:2" x14ac:dyDescent="0.2">
      <c r="A1131" s="16"/>
      <c r="B1131"/>
    </row>
    <row r="1132" spans="1:2" x14ac:dyDescent="0.2">
      <c r="A1132" s="16"/>
      <c r="B1132"/>
    </row>
    <row r="1133" spans="1:2" x14ac:dyDescent="0.2">
      <c r="A1133" s="16"/>
      <c r="B1133"/>
    </row>
    <row r="1134" spans="1:2" x14ac:dyDescent="0.2">
      <c r="A1134" s="16"/>
      <c r="B1134"/>
    </row>
    <row r="1135" spans="1:2" x14ac:dyDescent="0.2">
      <c r="A1135" s="16"/>
      <c r="B1135"/>
    </row>
    <row r="1136" spans="1:2" x14ac:dyDescent="0.2">
      <c r="A1136" s="16"/>
      <c r="B1136"/>
    </row>
    <row r="1137" spans="1:2" x14ac:dyDescent="0.2">
      <c r="A1137" s="16"/>
      <c r="B1137"/>
    </row>
    <row r="1138" spans="1:2" x14ac:dyDescent="0.2">
      <c r="A1138" s="16"/>
      <c r="B1138"/>
    </row>
    <row r="1139" spans="1:2" x14ac:dyDescent="0.2">
      <c r="A1139" s="16"/>
      <c r="B1139"/>
    </row>
    <row r="1140" spans="1:2" x14ac:dyDescent="0.2">
      <c r="A1140" s="16"/>
      <c r="B1140"/>
    </row>
    <row r="1141" spans="1:2" x14ac:dyDescent="0.2">
      <c r="A1141" s="16"/>
      <c r="B1141"/>
    </row>
    <row r="1142" spans="1:2" x14ac:dyDescent="0.2">
      <c r="A1142" s="16"/>
      <c r="B1142"/>
    </row>
    <row r="1143" spans="1:2" x14ac:dyDescent="0.2">
      <c r="A1143" s="16"/>
      <c r="B1143"/>
    </row>
    <row r="1144" spans="1:2" x14ac:dyDescent="0.2">
      <c r="A1144" s="16"/>
      <c r="B1144"/>
    </row>
    <row r="1145" spans="1:2" x14ac:dyDescent="0.2">
      <c r="A1145" s="16"/>
      <c r="B1145"/>
    </row>
    <row r="1146" spans="1:2" x14ac:dyDescent="0.2">
      <c r="A1146" s="16"/>
      <c r="B1146"/>
    </row>
    <row r="1147" spans="1:2" x14ac:dyDescent="0.2">
      <c r="A1147" s="16"/>
      <c r="B1147"/>
    </row>
    <row r="1148" spans="1:2" x14ac:dyDescent="0.2">
      <c r="A1148" s="16"/>
      <c r="B1148"/>
    </row>
    <row r="1149" spans="1:2" x14ac:dyDescent="0.2">
      <c r="A1149" s="16"/>
      <c r="B1149"/>
    </row>
    <row r="1150" spans="1:2" x14ac:dyDescent="0.2">
      <c r="A1150" s="16"/>
      <c r="B1150"/>
    </row>
    <row r="1151" spans="1:2" x14ac:dyDescent="0.2">
      <c r="A1151" s="16"/>
      <c r="B1151"/>
    </row>
    <row r="1152" spans="1:2" x14ac:dyDescent="0.2">
      <c r="A1152" s="16"/>
      <c r="B1152"/>
    </row>
    <row r="1153" spans="1:2" x14ac:dyDescent="0.2">
      <c r="A1153" s="16"/>
      <c r="B1153"/>
    </row>
    <row r="1154" spans="1:2" x14ac:dyDescent="0.2">
      <c r="A1154" s="16"/>
      <c r="B1154"/>
    </row>
    <row r="1155" spans="1:2" x14ac:dyDescent="0.2">
      <c r="A1155" s="16"/>
      <c r="B1155"/>
    </row>
    <row r="1156" spans="1:2" x14ac:dyDescent="0.2">
      <c r="A1156" s="16"/>
      <c r="B1156"/>
    </row>
    <row r="1157" spans="1:2" x14ac:dyDescent="0.2">
      <c r="A1157" s="16"/>
      <c r="B1157"/>
    </row>
    <row r="1158" spans="1:2" x14ac:dyDescent="0.2">
      <c r="A1158" s="16"/>
      <c r="B1158"/>
    </row>
    <row r="1159" spans="1:2" x14ac:dyDescent="0.2">
      <c r="A1159" s="16"/>
      <c r="B1159"/>
    </row>
    <row r="1160" spans="1:2" x14ac:dyDescent="0.2">
      <c r="A1160" s="16"/>
      <c r="B1160"/>
    </row>
    <row r="1161" spans="1:2" x14ac:dyDescent="0.2">
      <c r="A1161" s="16"/>
      <c r="B1161"/>
    </row>
    <row r="1162" spans="1:2" x14ac:dyDescent="0.2">
      <c r="A1162" s="16"/>
      <c r="B1162"/>
    </row>
    <row r="1163" spans="1:2" x14ac:dyDescent="0.2">
      <c r="A1163" s="16"/>
      <c r="B1163"/>
    </row>
    <row r="1164" spans="1:2" x14ac:dyDescent="0.2">
      <c r="A1164" s="16"/>
      <c r="B1164"/>
    </row>
    <row r="1165" spans="1:2" x14ac:dyDescent="0.2">
      <c r="A1165" s="16"/>
      <c r="B1165"/>
    </row>
    <row r="1166" spans="1:2" x14ac:dyDescent="0.2">
      <c r="A1166" s="16"/>
      <c r="B1166"/>
    </row>
    <row r="1167" spans="1:2" x14ac:dyDescent="0.2">
      <c r="A1167" s="16"/>
      <c r="B1167"/>
    </row>
    <row r="1168" spans="1:2" x14ac:dyDescent="0.2">
      <c r="A1168" s="16"/>
      <c r="B1168"/>
    </row>
    <row r="1169" spans="1:2" x14ac:dyDescent="0.2">
      <c r="A1169" s="16"/>
      <c r="B1169"/>
    </row>
    <row r="1170" spans="1:2" x14ac:dyDescent="0.2">
      <c r="A1170" s="16"/>
      <c r="B1170"/>
    </row>
    <row r="1171" spans="1:2" x14ac:dyDescent="0.2">
      <c r="A1171" s="16"/>
      <c r="B1171"/>
    </row>
    <row r="1172" spans="1:2" x14ac:dyDescent="0.2">
      <c r="A1172" s="16"/>
      <c r="B1172"/>
    </row>
    <row r="1173" spans="1:2" x14ac:dyDescent="0.2">
      <c r="A1173" s="16"/>
      <c r="B1173"/>
    </row>
    <row r="1174" spans="1:2" x14ac:dyDescent="0.2">
      <c r="A1174" s="16"/>
      <c r="B1174"/>
    </row>
    <row r="1175" spans="1:2" x14ac:dyDescent="0.2">
      <c r="A1175" s="16"/>
    </row>
    <row r="1176" spans="1:2" x14ac:dyDescent="0.2">
      <c r="A1176" s="16"/>
    </row>
    <row r="1177" spans="1:2" x14ac:dyDescent="0.2">
      <c r="A1177" s="16"/>
    </row>
    <row r="1178" spans="1:2" x14ac:dyDescent="0.2">
      <c r="A1178" s="16"/>
    </row>
    <row r="1179" spans="1:2" x14ac:dyDescent="0.2">
      <c r="A1179" s="16"/>
    </row>
    <row r="1180" spans="1:2" x14ac:dyDescent="0.2">
      <c r="A1180" s="16"/>
    </row>
    <row r="1181" spans="1:2" x14ac:dyDescent="0.2">
      <c r="A1181" s="16"/>
    </row>
    <row r="1182" spans="1:2" x14ac:dyDescent="0.2">
      <c r="A1182" s="16"/>
    </row>
    <row r="1183" spans="1:2" x14ac:dyDescent="0.2">
      <c r="A1183" s="16"/>
    </row>
    <row r="1184" spans="1:2" x14ac:dyDescent="0.2">
      <c r="A1184" s="16"/>
    </row>
    <row r="1185" spans="1:1" x14ac:dyDescent="0.2">
      <c r="A1185" s="16"/>
    </row>
    <row r="1186" spans="1:1" x14ac:dyDescent="0.2">
      <c r="A1186" s="16"/>
    </row>
    <row r="1187" spans="1:1" x14ac:dyDescent="0.2">
      <c r="A1187" s="16"/>
    </row>
    <row r="1188" spans="1:1" x14ac:dyDescent="0.2">
      <c r="A1188" s="16"/>
    </row>
    <row r="1189" spans="1:1" x14ac:dyDescent="0.2">
      <c r="A1189" s="16"/>
    </row>
    <row r="1190" spans="1:1" x14ac:dyDescent="0.2">
      <c r="A1190" s="16"/>
    </row>
    <row r="1191" spans="1:1" x14ac:dyDescent="0.2">
      <c r="A1191" s="16"/>
    </row>
    <row r="1192" spans="1:1" x14ac:dyDescent="0.2">
      <c r="A1192" s="16"/>
    </row>
    <row r="1193" spans="1:1" x14ac:dyDescent="0.2">
      <c r="A1193" s="16"/>
    </row>
    <row r="1194" spans="1:1" x14ac:dyDescent="0.2">
      <c r="A1194" s="16"/>
    </row>
    <row r="1195" spans="1:1" x14ac:dyDescent="0.2">
      <c r="A1195" s="16"/>
    </row>
    <row r="1196" spans="1:1" x14ac:dyDescent="0.2">
      <c r="A1196" s="16"/>
    </row>
    <row r="1197" spans="1:1" x14ac:dyDescent="0.2">
      <c r="A1197" s="16"/>
    </row>
    <row r="1198" spans="1:1" x14ac:dyDescent="0.2">
      <c r="A1198" s="16"/>
    </row>
    <row r="1199" spans="1:1" x14ac:dyDescent="0.2">
      <c r="A1199" s="16"/>
    </row>
    <row r="1200" spans="1:1" x14ac:dyDescent="0.2">
      <c r="A1200" s="16"/>
    </row>
    <row r="1201" spans="1:1" x14ac:dyDescent="0.2">
      <c r="A1201" s="16"/>
    </row>
    <row r="1202" spans="1:1" x14ac:dyDescent="0.2">
      <c r="A1202" s="16"/>
    </row>
    <row r="1203" spans="1:1" x14ac:dyDescent="0.2">
      <c r="A1203" s="16"/>
    </row>
    <row r="1204" spans="1:1" x14ac:dyDescent="0.2">
      <c r="A1204" s="16"/>
    </row>
    <row r="1205" spans="1:1" x14ac:dyDescent="0.2">
      <c r="A1205" s="16"/>
    </row>
    <row r="1206" spans="1:1" x14ac:dyDescent="0.2">
      <c r="A1206" s="16"/>
    </row>
    <row r="1207" spans="1:1" x14ac:dyDescent="0.2">
      <c r="A1207" s="16"/>
    </row>
    <row r="1208" spans="1:1" x14ac:dyDescent="0.2">
      <c r="A1208" s="16"/>
    </row>
    <row r="1209" spans="1:1" x14ac:dyDescent="0.2">
      <c r="A1209" s="16"/>
    </row>
    <row r="1210" spans="1:1" x14ac:dyDescent="0.2">
      <c r="A1210" s="16"/>
    </row>
    <row r="1211" spans="1:1" x14ac:dyDescent="0.2">
      <c r="A1211" s="16"/>
    </row>
    <row r="1212" spans="1:1" x14ac:dyDescent="0.2">
      <c r="A1212" s="16"/>
    </row>
    <row r="1213" spans="1:1" x14ac:dyDescent="0.2">
      <c r="A1213" s="16"/>
    </row>
    <row r="1214" spans="1:1" x14ac:dyDescent="0.2">
      <c r="A1214" s="16"/>
    </row>
    <row r="1215" spans="1:1" x14ac:dyDescent="0.2">
      <c r="A1215" s="16"/>
    </row>
    <row r="1216" spans="1:1" x14ac:dyDescent="0.2">
      <c r="A1216" s="16"/>
    </row>
    <row r="1217" spans="1:1" x14ac:dyDescent="0.2">
      <c r="A1217" s="16"/>
    </row>
    <row r="1218" spans="1:1" x14ac:dyDescent="0.2">
      <c r="A1218" s="16"/>
    </row>
    <row r="1219" spans="1:1" x14ac:dyDescent="0.2">
      <c r="A1219" s="16"/>
    </row>
    <row r="1220" spans="1:1" x14ac:dyDescent="0.2">
      <c r="A1220" s="16"/>
    </row>
    <row r="1221" spans="1:1" x14ac:dyDescent="0.2">
      <c r="A1221" s="16"/>
    </row>
    <row r="1222" spans="1:1" x14ac:dyDescent="0.2">
      <c r="A1222" s="16"/>
    </row>
    <row r="1223" spans="1:1" x14ac:dyDescent="0.2">
      <c r="A1223" s="16"/>
    </row>
    <row r="1224" spans="1:1" x14ac:dyDescent="0.2">
      <c r="A1224" s="16"/>
    </row>
    <row r="1225" spans="1:1" x14ac:dyDescent="0.2">
      <c r="A1225" s="16"/>
    </row>
    <row r="1226" spans="1:1" x14ac:dyDescent="0.2">
      <c r="A1226" s="16"/>
    </row>
    <row r="1227" spans="1:1" x14ac:dyDescent="0.2">
      <c r="A1227" s="16"/>
    </row>
    <row r="1228" spans="1:1" x14ac:dyDescent="0.2">
      <c r="A1228" s="16"/>
    </row>
    <row r="1229" spans="1:1" x14ac:dyDescent="0.2">
      <c r="A1229" s="16"/>
    </row>
    <row r="1230" spans="1:1" x14ac:dyDescent="0.2">
      <c r="A1230" s="16"/>
    </row>
    <row r="1231" spans="1:1" x14ac:dyDescent="0.2">
      <c r="A1231" s="16"/>
    </row>
    <row r="1232" spans="1:1" x14ac:dyDescent="0.2">
      <c r="A1232" s="16"/>
    </row>
    <row r="1233" spans="1:1" x14ac:dyDescent="0.2">
      <c r="A1233" s="16"/>
    </row>
    <row r="1234" spans="1:1" x14ac:dyDescent="0.2">
      <c r="A1234" s="16"/>
    </row>
    <row r="1235" spans="1:1" x14ac:dyDescent="0.2">
      <c r="A1235" s="16"/>
    </row>
    <row r="1236" spans="1:1" x14ac:dyDescent="0.2">
      <c r="A1236" s="16"/>
    </row>
    <row r="1237" spans="1:1" x14ac:dyDescent="0.2">
      <c r="A1237" s="16"/>
    </row>
    <row r="1238" spans="1:1" x14ac:dyDescent="0.2">
      <c r="A1238" s="16"/>
    </row>
    <row r="1239" spans="1:1" x14ac:dyDescent="0.2">
      <c r="A1239" s="16"/>
    </row>
    <row r="1240" spans="1:1" x14ac:dyDescent="0.2">
      <c r="A1240" s="16"/>
    </row>
    <row r="1241" spans="1:1" x14ac:dyDescent="0.2">
      <c r="A1241" s="16"/>
    </row>
    <row r="1242" spans="1:1" x14ac:dyDescent="0.2">
      <c r="A1242" s="16"/>
    </row>
    <row r="1243" spans="1:1" x14ac:dyDescent="0.2">
      <c r="A1243" s="16"/>
    </row>
    <row r="1244" spans="1:1" x14ac:dyDescent="0.2">
      <c r="A1244" s="16"/>
    </row>
    <row r="1245" spans="1:1" x14ac:dyDescent="0.2">
      <c r="A1245" s="16"/>
    </row>
    <row r="1246" spans="1:1" x14ac:dyDescent="0.2">
      <c r="A1246" s="16"/>
    </row>
    <row r="1247" spans="1:1" x14ac:dyDescent="0.2">
      <c r="A1247" s="16"/>
    </row>
    <row r="1248" spans="1:1" x14ac:dyDescent="0.2">
      <c r="A1248" s="16"/>
    </row>
    <row r="1249" spans="1:1" x14ac:dyDescent="0.2">
      <c r="A1249" s="16"/>
    </row>
    <row r="1250" spans="1:1" x14ac:dyDescent="0.2">
      <c r="A1250" s="16"/>
    </row>
    <row r="1251" spans="1:1" x14ac:dyDescent="0.2">
      <c r="A1251" s="16"/>
    </row>
    <row r="1252" spans="1:1" x14ac:dyDescent="0.2">
      <c r="A1252" s="16"/>
    </row>
    <row r="1253" spans="1:1" x14ac:dyDescent="0.2">
      <c r="A1253" s="16"/>
    </row>
    <row r="1254" spans="1:1" x14ac:dyDescent="0.2">
      <c r="A1254" s="16"/>
    </row>
    <row r="1255" spans="1:1" x14ac:dyDescent="0.2">
      <c r="A1255" s="16"/>
    </row>
    <row r="1256" spans="1:1" x14ac:dyDescent="0.2">
      <c r="A1256" s="16"/>
    </row>
    <row r="1257" spans="1:1" x14ac:dyDescent="0.2">
      <c r="A1257" s="16"/>
    </row>
    <row r="1258" spans="1:1" x14ac:dyDescent="0.2">
      <c r="A1258" s="16"/>
    </row>
    <row r="1259" spans="1:1" x14ac:dyDescent="0.2">
      <c r="A1259" s="16"/>
    </row>
    <row r="1260" spans="1:1" x14ac:dyDescent="0.2">
      <c r="A1260" s="16"/>
    </row>
    <row r="1261" spans="1:1" x14ac:dyDescent="0.2">
      <c r="A1261" s="16"/>
    </row>
    <row r="1262" spans="1:1" x14ac:dyDescent="0.2">
      <c r="A1262" s="16"/>
    </row>
    <row r="1263" spans="1:1" x14ac:dyDescent="0.2">
      <c r="A1263" s="16"/>
    </row>
    <row r="1264" spans="1:1" x14ac:dyDescent="0.2">
      <c r="A1264" s="16"/>
    </row>
    <row r="1265" spans="1:1" x14ac:dyDescent="0.2">
      <c r="A1265" s="16"/>
    </row>
    <row r="1266" spans="1:1" x14ac:dyDescent="0.2">
      <c r="A1266" s="16"/>
    </row>
    <row r="1267" spans="1:1" x14ac:dyDescent="0.2">
      <c r="A1267" s="16"/>
    </row>
    <row r="1268" spans="1:1" x14ac:dyDescent="0.2">
      <c r="A1268" s="16"/>
    </row>
    <row r="1269" spans="1:1" x14ac:dyDescent="0.2">
      <c r="A1269" s="16"/>
    </row>
    <row r="1270" spans="1:1" x14ac:dyDescent="0.2">
      <c r="A1270" s="16"/>
    </row>
    <row r="1271" spans="1:1" x14ac:dyDescent="0.2">
      <c r="A1271" s="16"/>
    </row>
    <row r="1272" spans="1:1" x14ac:dyDescent="0.2">
      <c r="A1272" s="16"/>
    </row>
    <row r="1273" spans="1:1" x14ac:dyDescent="0.2">
      <c r="A1273" s="16"/>
    </row>
    <row r="1274" spans="1:1" x14ac:dyDescent="0.2">
      <c r="A1274" s="16"/>
    </row>
    <row r="1275" spans="1:1" x14ac:dyDescent="0.2">
      <c r="A1275" s="16"/>
    </row>
    <row r="1276" spans="1:1" x14ac:dyDescent="0.2">
      <c r="A1276" s="16"/>
    </row>
    <row r="1277" spans="1:1" x14ac:dyDescent="0.2">
      <c r="A1277" s="16"/>
    </row>
    <row r="1278" spans="1:1" x14ac:dyDescent="0.2">
      <c r="A1278" s="16"/>
    </row>
    <row r="1279" spans="1:1" x14ac:dyDescent="0.2">
      <c r="A1279" s="16"/>
    </row>
    <row r="1280" spans="1:1" x14ac:dyDescent="0.2">
      <c r="A1280" s="16"/>
    </row>
    <row r="1281" spans="1:1" x14ac:dyDescent="0.2">
      <c r="A1281" s="16"/>
    </row>
    <row r="1282" spans="1:1" x14ac:dyDescent="0.2">
      <c r="A1282" s="16"/>
    </row>
    <row r="1283" spans="1:1" x14ac:dyDescent="0.2">
      <c r="A1283" s="16"/>
    </row>
    <row r="1284" spans="1:1" x14ac:dyDescent="0.2">
      <c r="A1284" s="16"/>
    </row>
    <row r="1285" spans="1:1" x14ac:dyDescent="0.2">
      <c r="A1285" s="16"/>
    </row>
    <row r="1286" spans="1:1" x14ac:dyDescent="0.2">
      <c r="A1286" s="16"/>
    </row>
    <row r="1287" spans="1:1" x14ac:dyDescent="0.2">
      <c r="A1287" s="16"/>
    </row>
    <row r="1288" spans="1:1" x14ac:dyDescent="0.2">
      <c r="A1288" s="16"/>
    </row>
    <row r="1289" spans="1:1" x14ac:dyDescent="0.2">
      <c r="A1289" s="16"/>
    </row>
    <row r="1290" spans="1:1" x14ac:dyDescent="0.2">
      <c r="A1290" s="16"/>
    </row>
    <row r="1291" spans="1:1" x14ac:dyDescent="0.2">
      <c r="A1291" s="16"/>
    </row>
    <row r="1292" spans="1:1" x14ac:dyDescent="0.2">
      <c r="A1292" s="16"/>
    </row>
    <row r="1293" spans="1:1" x14ac:dyDescent="0.2">
      <c r="A1293" s="16"/>
    </row>
    <row r="1294" spans="1:1" x14ac:dyDescent="0.2">
      <c r="A1294" s="16"/>
    </row>
    <row r="1295" spans="1:1" x14ac:dyDescent="0.2">
      <c r="A1295" s="16"/>
    </row>
    <row r="1296" spans="1:1" x14ac:dyDescent="0.2">
      <c r="A1296" s="16"/>
    </row>
    <row r="1297" spans="1:1" x14ac:dyDescent="0.2">
      <c r="A1297" s="16"/>
    </row>
    <row r="1298" spans="1:1" x14ac:dyDescent="0.2">
      <c r="A1298" s="16"/>
    </row>
    <row r="1299" spans="1:1" x14ac:dyDescent="0.2">
      <c r="A1299" s="16"/>
    </row>
    <row r="1300" spans="1:1" x14ac:dyDescent="0.2">
      <c r="A1300" s="16"/>
    </row>
    <row r="1301" spans="1:1" x14ac:dyDescent="0.2">
      <c r="A1301" s="16"/>
    </row>
    <row r="1302" spans="1:1" x14ac:dyDescent="0.2">
      <c r="A1302" s="16"/>
    </row>
    <row r="1303" spans="1:1" x14ac:dyDescent="0.2">
      <c r="A1303" s="16"/>
    </row>
    <row r="1304" spans="1:1" x14ac:dyDescent="0.2">
      <c r="A1304" s="16"/>
    </row>
    <row r="1305" spans="1:1" x14ac:dyDescent="0.2">
      <c r="A1305" s="16"/>
    </row>
    <row r="1306" spans="1:1" x14ac:dyDescent="0.2">
      <c r="A1306" s="16"/>
    </row>
    <row r="1307" spans="1:1" x14ac:dyDescent="0.2">
      <c r="A1307" s="16"/>
    </row>
    <row r="1308" spans="1:1" x14ac:dyDescent="0.2">
      <c r="A1308" s="16"/>
    </row>
    <row r="1309" spans="1:1" x14ac:dyDescent="0.2">
      <c r="A1309" s="16"/>
    </row>
    <row r="1310" spans="1:1" x14ac:dyDescent="0.2">
      <c r="A1310" s="16"/>
    </row>
    <row r="1311" spans="1:1" x14ac:dyDescent="0.2">
      <c r="A1311" s="16"/>
    </row>
    <row r="1312" spans="1:1" x14ac:dyDescent="0.2">
      <c r="A1312" s="16"/>
    </row>
    <row r="1313" spans="1:1" x14ac:dyDescent="0.2">
      <c r="A1313" s="16"/>
    </row>
    <row r="1314" spans="1:1" x14ac:dyDescent="0.2">
      <c r="A1314" s="16"/>
    </row>
    <row r="1315" spans="1:1" x14ac:dyDescent="0.2">
      <c r="A1315" s="16"/>
    </row>
    <row r="1316" spans="1:1" x14ac:dyDescent="0.2">
      <c r="A1316" s="16"/>
    </row>
    <row r="1317" spans="1:1" x14ac:dyDescent="0.2">
      <c r="A1317" s="16"/>
    </row>
    <row r="1318" spans="1:1" x14ac:dyDescent="0.2">
      <c r="A1318" s="16"/>
    </row>
    <row r="1319" spans="1:1" x14ac:dyDescent="0.2">
      <c r="A1319" s="16"/>
    </row>
    <row r="1320" spans="1:1" x14ac:dyDescent="0.2">
      <c r="A1320" s="16"/>
    </row>
    <row r="1321" spans="1:1" x14ac:dyDescent="0.2">
      <c r="A1321" s="16"/>
    </row>
    <row r="1322" spans="1:1" x14ac:dyDescent="0.2">
      <c r="A1322" s="16"/>
    </row>
    <row r="1323" spans="1:1" x14ac:dyDescent="0.2">
      <c r="A1323" s="16"/>
    </row>
    <row r="1324" spans="1:1" x14ac:dyDescent="0.2">
      <c r="A1324" s="16"/>
    </row>
    <row r="1325" spans="1:1" x14ac:dyDescent="0.2">
      <c r="A1325" s="16"/>
    </row>
    <row r="1326" spans="1:1" x14ac:dyDescent="0.2">
      <c r="A1326" s="16"/>
    </row>
    <row r="1327" spans="1:1" x14ac:dyDescent="0.2">
      <c r="A1327" s="16"/>
    </row>
    <row r="1328" spans="1:1" x14ac:dyDescent="0.2">
      <c r="A1328" s="16"/>
    </row>
    <row r="1329" spans="1:1" x14ac:dyDescent="0.2">
      <c r="A1329" s="16"/>
    </row>
    <row r="1330" spans="1:1" x14ac:dyDescent="0.2">
      <c r="A1330" s="16"/>
    </row>
    <row r="1331" spans="1:1" x14ac:dyDescent="0.2">
      <c r="A1331" s="16"/>
    </row>
    <row r="1332" spans="1:1" x14ac:dyDescent="0.2">
      <c r="A1332" s="16"/>
    </row>
    <row r="1333" spans="1:1" x14ac:dyDescent="0.2">
      <c r="A1333" s="16"/>
    </row>
    <row r="1334" spans="1:1" x14ac:dyDescent="0.2">
      <c r="A1334" s="16"/>
    </row>
    <row r="1335" spans="1:1" x14ac:dyDescent="0.2">
      <c r="A1335" s="16"/>
    </row>
    <row r="1336" spans="1:1" x14ac:dyDescent="0.2">
      <c r="A1336" s="16"/>
    </row>
    <row r="1337" spans="1:1" x14ac:dyDescent="0.2">
      <c r="A1337" s="16"/>
    </row>
    <row r="1338" spans="1:1" x14ac:dyDescent="0.2">
      <c r="A1338" s="16"/>
    </row>
    <row r="1339" spans="1:1" x14ac:dyDescent="0.2">
      <c r="A1339" s="16"/>
    </row>
    <row r="1340" spans="1:1" x14ac:dyDescent="0.2">
      <c r="A1340" s="16"/>
    </row>
    <row r="1341" spans="1:1" x14ac:dyDescent="0.2">
      <c r="A1341" s="16"/>
    </row>
    <row r="1342" spans="1:1" x14ac:dyDescent="0.2">
      <c r="A1342" s="16"/>
    </row>
    <row r="1343" spans="1:1" x14ac:dyDescent="0.2">
      <c r="A1343" s="16"/>
    </row>
    <row r="1344" spans="1:1" x14ac:dyDescent="0.2">
      <c r="A1344" s="16"/>
    </row>
    <row r="1345" spans="1:1" x14ac:dyDescent="0.2">
      <c r="A1345" s="16"/>
    </row>
    <row r="1346" spans="1:1" x14ac:dyDescent="0.2">
      <c r="A1346" s="16"/>
    </row>
    <row r="1347" spans="1:1" x14ac:dyDescent="0.2">
      <c r="A1347" s="16"/>
    </row>
    <row r="1348" spans="1:1" x14ac:dyDescent="0.2">
      <c r="A1348" s="16"/>
    </row>
    <row r="1349" spans="1:1" x14ac:dyDescent="0.2">
      <c r="A1349" s="16"/>
    </row>
    <row r="1350" spans="1:1" x14ac:dyDescent="0.2">
      <c r="A1350" s="16"/>
    </row>
    <row r="1351" spans="1:1" x14ac:dyDescent="0.2">
      <c r="A1351" s="16"/>
    </row>
    <row r="1352" spans="1:1" x14ac:dyDescent="0.2">
      <c r="A1352" s="16"/>
    </row>
    <row r="1353" spans="1:1" x14ac:dyDescent="0.2">
      <c r="A1353" s="16"/>
    </row>
    <row r="1354" spans="1:1" x14ac:dyDescent="0.2">
      <c r="A1354" s="16"/>
    </row>
    <row r="1355" spans="1:1" x14ac:dyDescent="0.2">
      <c r="A1355" s="16"/>
    </row>
    <row r="1356" spans="1:1" x14ac:dyDescent="0.2">
      <c r="A1356" s="16"/>
    </row>
    <row r="1357" spans="1:1" x14ac:dyDescent="0.2">
      <c r="A1357" s="16"/>
    </row>
    <row r="1358" spans="1:1" x14ac:dyDescent="0.2">
      <c r="A1358" s="16"/>
    </row>
    <row r="1359" spans="1:1" x14ac:dyDescent="0.2">
      <c r="A1359" s="16"/>
    </row>
    <row r="1360" spans="1:1" x14ac:dyDescent="0.2">
      <c r="A1360" s="16"/>
    </row>
    <row r="1361" spans="1:1" x14ac:dyDescent="0.2">
      <c r="A1361" s="16"/>
    </row>
    <row r="1362" spans="1:1" x14ac:dyDescent="0.2">
      <c r="A1362" s="16"/>
    </row>
    <row r="1363" spans="1:1" x14ac:dyDescent="0.2">
      <c r="A1363" s="16"/>
    </row>
    <row r="1364" spans="1:1" x14ac:dyDescent="0.2">
      <c r="A1364" s="16"/>
    </row>
    <row r="1365" spans="1:1" x14ac:dyDescent="0.2">
      <c r="A1365" s="16"/>
    </row>
    <row r="1366" spans="1:1" x14ac:dyDescent="0.2">
      <c r="A1366" s="16"/>
    </row>
    <row r="1367" spans="1:1" x14ac:dyDescent="0.2">
      <c r="A1367" s="16"/>
    </row>
    <row r="1368" spans="1:1" x14ac:dyDescent="0.2">
      <c r="A1368" s="16"/>
    </row>
    <row r="1369" spans="1:1" x14ac:dyDescent="0.2">
      <c r="A1369" s="16"/>
    </row>
    <row r="1370" spans="1:1" x14ac:dyDescent="0.2">
      <c r="A1370" s="16"/>
    </row>
    <row r="1371" spans="1:1" x14ac:dyDescent="0.2">
      <c r="A1371" s="16"/>
    </row>
    <row r="1372" spans="1:1" x14ac:dyDescent="0.2">
      <c r="A1372" s="16"/>
    </row>
    <row r="1373" spans="1:1" x14ac:dyDescent="0.2">
      <c r="A1373" s="16"/>
    </row>
    <row r="1374" spans="1:1" x14ac:dyDescent="0.2">
      <c r="A1374" s="16"/>
    </row>
    <row r="1375" spans="1:1" x14ac:dyDescent="0.2">
      <c r="A1375" s="16"/>
    </row>
    <row r="1376" spans="1:1" x14ac:dyDescent="0.2">
      <c r="A1376" s="16"/>
    </row>
    <row r="1377" spans="1:1" x14ac:dyDescent="0.2">
      <c r="A1377" s="16"/>
    </row>
    <row r="1378" spans="1:1" x14ac:dyDescent="0.2">
      <c r="A1378" s="16"/>
    </row>
    <row r="1379" spans="1:1" x14ac:dyDescent="0.2">
      <c r="A1379" s="16"/>
    </row>
    <row r="1380" spans="1:1" x14ac:dyDescent="0.2">
      <c r="A1380" s="16"/>
    </row>
    <row r="1381" spans="1:1" x14ac:dyDescent="0.2">
      <c r="A1381" s="16"/>
    </row>
    <row r="1382" spans="1:1" x14ac:dyDescent="0.2">
      <c r="A1382" s="16"/>
    </row>
    <row r="1383" spans="1:1" x14ac:dyDescent="0.2">
      <c r="A1383" s="16"/>
    </row>
    <row r="1384" spans="1:1" x14ac:dyDescent="0.2">
      <c r="A1384" s="16"/>
    </row>
    <row r="1385" spans="1:1" x14ac:dyDescent="0.2">
      <c r="A1385" s="16"/>
    </row>
    <row r="1386" spans="1:1" x14ac:dyDescent="0.2">
      <c r="A1386" s="16"/>
    </row>
    <row r="1387" spans="1:1" x14ac:dyDescent="0.2">
      <c r="A1387" s="16"/>
    </row>
    <row r="1388" spans="1:1" x14ac:dyDescent="0.2">
      <c r="A1388" s="16"/>
    </row>
    <row r="1389" spans="1:1" x14ac:dyDescent="0.2">
      <c r="A1389" s="16"/>
    </row>
    <row r="1390" spans="1:1" x14ac:dyDescent="0.2">
      <c r="A1390" s="16"/>
    </row>
    <row r="1391" spans="1:1" x14ac:dyDescent="0.2">
      <c r="A1391" s="16"/>
    </row>
    <row r="1392" spans="1:1" x14ac:dyDescent="0.2">
      <c r="A1392" s="16"/>
    </row>
    <row r="1393" spans="1:1" x14ac:dyDescent="0.2">
      <c r="A1393" s="16"/>
    </row>
    <row r="1394" spans="1:1" x14ac:dyDescent="0.2">
      <c r="A1394" s="16"/>
    </row>
    <row r="1395" spans="1:1" x14ac:dyDescent="0.2">
      <c r="A1395" s="16"/>
    </row>
    <row r="1396" spans="1:1" x14ac:dyDescent="0.2">
      <c r="A1396" s="16"/>
    </row>
    <row r="1397" spans="1:1" x14ac:dyDescent="0.2">
      <c r="A1397" s="16"/>
    </row>
    <row r="1398" spans="1:1" x14ac:dyDescent="0.2">
      <c r="A1398" s="16"/>
    </row>
    <row r="1399" spans="1:1" x14ac:dyDescent="0.2">
      <c r="A1399" s="16"/>
    </row>
    <row r="1400" spans="1:1" x14ac:dyDescent="0.2">
      <c r="A1400" s="16"/>
    </row>
    <row r="1401" spans="1:1" x14ac:dyDescent="0.2">
      <c r="A1401" s="16"/>
    </row>
    <row r="1402" spans="1:1" x14ac:dyDescent="0.2">
      <c r="A1402" s="16"/>
    </row>
    <row r="1403" spans="1:1" x14ac:dyDescent="0.2">
      <c r="A1403" s="16"/>
    </row>
    <row r="1404" spans="1:1" x14ac:dyDescent="0.2">
      <c r="A1404" s="16"/>
    </row>
    <row r="1405" spans="1:1" x14ac:dyDescent="0.2">
      <c r="A1405" s="16"/>
    </row>
    <row r="1406" spans="1:1" x14ac:dyDescent="0.2">
      <c r="A1406" s="16"/>
    </row>
    <row r="1407" spans="1:1" x14ac:dyDescent="0.2">
      <c r="A1407" s="16"/>
    </row>
    <row r="1408" spans="1:1" x14ac:dyDescent="0.2">
      <c r="A1408" s="16"/>
    </row>
    <row r="1409" spans="1:1" x14ac:dyDescent="0.2">
      <c r="A1409" s="16"/>
    </row>
    <row r="1410" spans="1:1" x14ac:dyDescent="0.2">
      <c r="A1410" s="16"/>
    </row>
    <row r="1411" spans="1:1" x14ac:dyDescent="0.2">
      <c r="A1411" s="16"/>
    </row>
    <row r="1412" spans="1:1" x14ac:dyDescent="0.2">
      <c r="A1412" s="16"/>
    </row>
    <row r="1413" spans="1:1" x14ac:dyDescent="0.2">
      <c r="A1413" s="16"/>
    </row>
    <row r="1414" spans="1:1" x14ac:dyDescent="0.2">
      <c r="A1414" s="16"/>
    </row>
    <row r="1415" spans="1:1" x14ac:dyDescent="0.2">
      <c r="A1415" s="16"/>
    </row>
    <row r="1416" spans="1:1" x14ac:dyDescent="0.2">
      <c r="A1416" s="16"/>
    </row>
    <row r="1417" spans="1:1" x14ac:dyDescent="0.2">
      <c r="A1417" s="16"/>
    </row>
    <row r="1418" spans="1:1" x14ac:dyDescent="0.2">
      <c r="A1418" s="16"/>
    </row>
    <row r="1419" spans="1:1" x14ac:dyDescent="0.2">
      <c r="A1419" s="16"/>
    </row>
    <row r="1420" spans="1:1" x14ac:dyDescent="0.2">
      <c r="A1420" s="16"/>
    </row>
    <row r="1421" spans="1:1" x14ac:dyDescent="0.2">
      <c r="A1421" s="16"/>
    </row>
    <row r="1422" spans="1:1" x14ac:dyDescent="0.2">
      <c r="A1422" s="16"/>
    </row>
    <row r="1423" spans="1:1" x14ac:dyDescent="0.2">
      <c r="A1423" s="16"/>
    </row>
    <row r="1424" spans="1:1" x14ac:dyDescent="0.2">
      <c r="A1424" s="16"/>
    </row>
    <row r="1425" spans="1:1" x14ac:dyDescent="0.2">
      <c r="A1425" s="16"/>
    </row>
    <row r="1426" spans="1:1" x14ac:dyDescent="0.2">
      <c r="A1426" s="16"/>
    </row>
    <row r="1427" spans="1:1" x14ac:dyDescent="0.2">
      <c r="A1427" s="16"/>
    </row>
    <row r="1428" spans="1:1" x14ac:dyDescent="0.2">
      <c r="A1428" s="16"/>
    </row>
    <row r="1429" spans="1:1" x14ac:dyDescent="0.2">
      <c r="A1429" s="16"/>
    </row>
    <row r="1430" spans="1:1" x14ac:dyDescent="0.2">
      <c r="A1430" s="16"/>
    </row>
    <row r="1431" spans="1:1" x14ac:dyDescent="0.2">
      <c r="A1431" s="16"/>
    </row>
    <row r="1432" spans="1:1" x14ac:dyDescent="0.2">
      <c r="A1432" s="16"/>
    </row>
    <row r="1433" spans="1:1" x14ac:dyDescent="0.2">
      <c r="A1433" s="16"/>
    </row>
    <row r="1434" spans="1:1" x14ac:dyDescent="0.2">
      <c r="A1434" s="16"/>
    </row>
    <row r="1435" spans="1:1" x14ac:dyDescent="0.2">
      <c r="A1435" s="16"/>
    </row>
    <row r="1436" spans="1:1" x14ac:dyDescent="0.2">
      <c r="A1436" s="16"/>
    </row>
    <row r="1437" spans="1:1" x14ac:dyDescent="0.2">
      <c r="A1437" s="16"/>
    </row>
    <row r="1438" spans="1:1" x14ac:dyDescent="0.2">
      <c r="A1438" s="16"/>
    </row>
    <row r="1439" spans="1:1" x14ac:dyDescent="0.2">
      <c r="A1439" s="16"/>
    </row>
    <row r="1440" spans="1:1" x14ac:dyDescent="0.2">
      <c r="A1440" s="16"/>
    </row>
    <row r="1441" spans="1:1" x14ac:dyDescent="0.2">
      <c r="A1441" s="16"/>
    </row>
    <row r="1442" spans="1:1" x14ac:dyDescent="0.2">
      <c r="A1442" s="16"/>
    </row>
    <row r="1443" spans="1:1" x14ac:dyDescent="0.2">
      <c r="A1443" s="16"/>
    </row>
    <row r="1444" spans="1:1" x14ac:dyDescent="0.2">
      <c r="A1444" s="16"/>
    </row>
    <row r="1445" spans="1:1" x14ac:dyDescent="0.2">
      <c r="A1445" s="16"/>
    </row>
    <row r="1446" spans="1:1" x14ac:dyDescent="0.2">
      <c r="A1446" s="16"/>
    </row>
    <row r="1447" spans="1:1" x14ac:dyDescent="0.2">
      <c r="A1447" s="16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22"/>
  <sheetViews>
    <sheetView topLeftCell="A4" workbookViewId="0">
      <selection activeCell="A2" sqref="A2"/>
    </sheetView>
  </sheetViews>
  <sheetFormatPr defaultRowHeight="12.75" x14ac:dyDescent="0.2"/>
  <cols>
    <col min="1" max="1" width="41.28515625" style="17" customWidth="1"/>
    <col min="2" max="2" width="9.140625" style="17"/>
    <col min="3" max="3" width="35.85546875" style="17" customWidth="1"/>
    <col min="4" max="16384" width="9.140625" style="17"/>
  </cols>
  <sheetData>
    <row r="2" spans="1:5" ht="15" x14ac:dyDescent="0.2">
      <c r="A2" s="44" t="e">
        <f>'Acid Prep'!$C$2</f>
        <v>#N/A</v>
      </c>
      <c r="B2" s="44" t="e">
        <f>'Acid Prep'!$E$2</f>
        <v>#N/A</v>
      </c>
      <c r="C2" s="90"/>
      <c r="D2" s="90" t="s">
        <v>65</v>
      </c>
      <c r="E2" s="44" t="e">
        <f>'Acid Prep'!$I$2</f>
        <v>#N/A</v>
      </c>
    </row>
    <row r="6" spans="1:5" x14ac:dyDescent="0.2">
      <c r="A6" s="22" t="s">
        <v>78</v>
      </c>
      <c r="C6" s="17" t="str">
        <f>'acid prep check'!C55</f>
        <v>complete acid prep page</v>
      </c>
      <c r="D6" s="22" t="s">
        <v>84</v>
      </c>
    </row>
    <row r="7" spans="1:5" x14ac:dyDescent="0.2">
      <c r="A7" s="22"/>
      <c r="D7" s="22"/>
    </row>
    <row r="8" spans="1:5" x14ac:dyDescent="0.2">
      <c r="A8" s="22" t="s">
        <v>110</v>
      </c>
      <c r="C8" s="17" t="str">
        <f>'NaOH prep check'!C50</f>
        <v>complete NaOH prep page</v>
      </c>
      <c r="D8" s="22" t="s">
        <v>84</v>
      </c>
    </row>
    <row r="10" spans="1:5" x14ac:dyDescent="0.2">
      <c r="A10" s="22" t="s">
        <v>79</v>
      </c>
      <c r="C10" s="17" t="str">
        <f>'base standardization check'!B73</f>
        <v>complete base standardization page</v>
      </c>
      <c r="D10" s="22" t="s">
        <v>84</v>
      </c>
    </row>
    <row r="11" spans="1:5" x14ac:dyDescent="0.2">
      <c r="A11" s="22"/>
    </row>
    <row r="12" spans="1:5" x14ac:dyDescent="0.2">
      <c r="A12" s="22" t="s">
        <v>80</v>
      </c>
      <c r="C12" s="17" t="str">
        <f>'unknown titration check'!D65</f>
        <v>complete unknown titration page</v>
      </c>
      <c r="D12" s="22" t="s">
        <v>84</v>
      </c>
    </row>
    <row r="15" spans="1:5" x14ac:dyDescent="0.2">
      <c r="A15" s="22" t="s">
        <v>81</v>
      </c>
      <c r="C15" s="17">
        <f>scoring!B10</f>
        <v>0</v>
      </c>
      <c r="D15" s="22" t="s">
        <v>87</v>
      </c>
    </row>
    <row r="17" spans="1:4" x14ac:dyDescent="0.2">
      <c r="A17" s="22" t="s">
        <v>82</v>
      </c>
      <c r="C17" s="17">
        <f>scoring!B9</f>
        <v>0</v>
      </c>
      <c r="D17" s="22" t="s">
        <v>86</v>
      </c>
    </row>
    <row r="19" spans="1:4" x14ac:dyDescent="0.2">
      <c r="A19" s="22" t="s">
        <v>83</v>
      </c>
      <c r="C19" s="17">
        <f>scoring!B11</f>
        <v>0</v>
      </c>
      <c r="D19" s="22" t="s">
        <v>88</v>
      </c>
    </row>
    <row r="22" spans="1:4" x14ac:dyDescent="0.2">
      <c r="A22" s="91" t="str">
        <f>scoring!B20</f>
        <v>Must complete all calculations to receive a score.</v>
      </c>
    </row>
  </sheetData>
  <sheetProtection password="DCDF" sheet="1" objects="1" scenarios="1" selectLockedCells="1" selectUnlockedCells="1"/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4:I354"/>
  <sheetViews>
    <sheetView topLeftCell="A191" zoomScaleNormal="100" workbookViewId="0">
      <selection activeCell="B203" sqref="B203"/>
    </sheetView>
  </sheetViews>
  <sheetFormatPr defaultColWidth="10.28515625" defaultRowHeight="21" customHeight="1" x14ac:dyDescent="0.2"/>
  <cols>
    <col min="1" max="1" width="43.42578125" style="13" bestFit="1" customWidth="1"/>
    <col min="2" max="2" width="16.85546875" style="33" customWidth="1"/>
    <col min="3" max="3" width="20.7109375" style="13" bestFit="1" customWidth="1"/>
    <col min="4" max="4" width="18.5703125" style="13" bestFit="1" customWidth="1"/>
    <col min="5" max="5" width="14.28515625" style="25" customWidth="1"/>
    <col min="6" max="6" width="13" style="26" customWidth="1"/>
    <col min="7" max="16384" width="10.28515625" style="13"/>
  </cols>
  <sheetData>
    <row r="4" spans="1:9" ht="21" customHeight="1" x14ac:dyDescent="0.2">
      <c r="B4" s="24"/>
    </row>
    <row r="5" spans="1:9" ht="21" customHeight="1" x14ac:dyDescent="0.2">
      <c r="A5" s="27" t="s">
        <v>13</v>
      </c>
      <c r="B5" s="28" t="str">
        <f>'unknown titration check'!D50</f>
        <v>need at least 2 trials</v>
      </c>
    </row>
    <row r="6" spans="1:9" ht="21" customHeight="1" x14ac:dyDescent="0.2">
      <c r="A6" s="27" t="s">
        <v>15</v>
      </c>
      <c r="B6" s="44" t="e">
        <f>VLOOKUP('Acid Prep'!A4,A31:F318,6,FALSE)</f>
        <v>#N/A</v>
      </c>
    </row>
    <row r="7" spans="1:9" ht="21" customHeight="1" x14ac:dyDescent="0.2">
      <c r="A7" s="27" t="s">
        <v>22</v>
      </c>
      <c r="B7" s="24" t="e">
        <f>(ABS(B6-B5))*100/B6</f>
        <v>#N/A</v>
      </c>
      <c r="F7" s="26" t="s">
        <v>62</v>
      </c>
    </row>
    <row r="8" spans="1:9" ht="21" customHeight="1" x14ac:dyDescent="0.2">
      <c r="A8" s="49" t="s">
        <v>97</v>
      </c>
      <c r="B8" s="24" t="e">
        <f>G8</f>
        <v>#N/A</v>
      </c>
      <c r="D8" s="27">
        <v>20</v>
      </c>
      <c r="E8" s="29" t="e">
        <f>IF($B$7&lt;=F8,D8,E9)</f>
        <v>#N/A</v>
      </c>
      <c r="F8" s="30">
        <v>0.5</v>
      </c>
      <c r="G8" s="29" t="e">
        <f>IF($B$7&lt;=F8,I8,G9)</f>
        <v>#N/A</v>
      </c>
      <c r="I8" s="47" t="s">
        <v>90</v>
      </c>
    </row>
    <row r="9" spans="1:9" ht="21" customHeight="1" x14ac:dyDescent="0.2">
      <c r="A9" s="49" t="s">
        <v>98</v>
      </c>
      <c r="B9" s="24">
        <f>IF(B13&gt;29,0,C9)</f>
        <v>0</v>
      </c>
      <c r="C9" s="13" t="e">
        <f>E8</f>
        <v>#N/A</v>
      </c>
      <c r="D9" s="27">
        <v>19</v>
      </c>
      <c r="E9" s="29" t="e">
        <f t="shared" ref="E9:E25" si="0">IF($B$7&lt;=F9,D9,E10)</f>
        <v>#N/A</v>
      </c>
      <c r="F9" s="30">
        <v>1</v>
      </c>
      <c r="G9" s="29" t="e">
        <f t="shared" ref="G9:G25" si="1">IF($B$7&lt;=F9,I9,G10)</f>
        <v>#N/A</v>
      </c>
      <c r="I9" s="47" t="s">
        <v>94</v>
      </c>
    </row>
    <row r="10" spans="1:9" ht="21" customHeight="1" x14ac:dyDescent="0.2">
      <c r="A10" s="49" t="s">
        <v>99</v>
      </c>
      <c r="B10" s="24">
        <f>IF(C10&lt;0,0,C10)</f>
        <v>0</v>
      </c>
      <c r="C10" s="13">
        <f>10-B13</f>
        <v>-950</v>
      </c>
      <c r="D10" s="27">
        <v>18</v>
      </c>
      <c r="E10" s="29" t="e">
        <f t="shared" si="0"/>
        <v>#N/A</v>
      </c>
      <c r="F10" s="30">
        <v>1.5</v>
      </c>
      <c r="G10" s="29" t="e">
        <f t="shared" si="1"/>
        <v>#N/A</v>
      </c>
      <c r="I10" s="47" t="s">
        <v>93</v>
      </c>
    </row>
    <row r="11" spans="1:9" ht="21" customHeight="1" x14ac:dyDescent="0.2">
      <c r="A11" s="49" t="s">
        <v>111</v>
      </c>
      <c r="B11" s="24">
        <f>B9+B10</f>
        <v>0</v>
      </c>
      <c r="D11" s="27">
        <v>17</v>
      </c>
      <c r="E11" s="29" t="e">
        <f t="shared" si="0"/>
        <v>#N/A</v>
      </c>
      <c r="F11" s="30">
        <v>2</v>
      </c>
      <c r="G11" s="29" t="e">
        <f t="shared" si="1"/>
        <v>#N/A</v>
      </c>
      <c r="I11" s="48" t="s">
        <v>91</v>
      </c>
    </row>
    <row r="12" spans="1:9" ht="21" customHeight="1" x14ac:dyDescent="0.2">
      <c r="B12" s="24"/>
      <c r="D12" s="27">
        <v>16</v>
      </c>
      <c r="E12" s="29" t="e">
        <f t="shared" si="0"/>
        <v>#N/A</v>
      </c>
      <c r="F12" s="30">
        <v>2.5</v>
      </c>
      <c r="G12" s="29" t="e">
        <f t="shared" si="1"/>
        <v>#N/A</v>
      </c>
      <c r="I12" s="48" t="s">
        <v>92</v>
      </c>
    </row>
    <row r="13" spans="1:9" ht="21" customHeight="1" x14ac:dyDescent="0.2">
      <c r="A13" s="49" t="s">
        <v>100</v>
      </c>
      <c r="B13" s="24">
        <f>SUM(B14:B18)</f>
        <v>960</v>
      </c>
      <c r="D13" s="27">
        <v>15</v>
      </c>
      <c r="E13" s="29" t="e">
        <f t="shared" si="0"/>
        <v>#N/A</v>
      </c>
      <c r="F13" s="30">
        <v>3</v>
      </c>
      <c r="G13" s="29" t="e">
        <f t="shared" si="1"/>
        <v>#N/A</v>
      </c>
      <c r="I13" s="48" t="s">
        <v>95</v>
      </c>
    </row>
    <row r="14" spans="1:9" ht="21" customHeight="1" x14ac:dyDescent="0.2">
      <c r="A14" s="49" t="s">
        <v>101</v>
      </c>
      <c r="B14" s="24">
        <f>'acid prep check'!C53</f>
        <v>150</v>
      </c>
      <c r="D14" s="27">
        <v>14</v>
      </c>
      <c r="E14" s="29" t="e">
        <f t="shared" si="0"/>
        <v>#N/A</v>
      </c>
      <c r="F14" s="30">
        <v>4</v>
      </c>
      <c r="G14" s="29" t="e">
        <f t="shared" si="1"/>
        <v>#N/A</v>
      </c>
      <c r="I14" s="48" t="s">
        <v>117</v>
      </c>
    </row>
    <row r="15" spans="1:9" ht="21" customHeight="1" x14ac:dyDescent="0.2">
      <c r="A15" s="49" t="s">
        <v>102</v>
      </c>
      <c r="B15" s="24">
        <f>'NaOH prep check'!C47</f>
        <v>150</v>
      </c>
      <c r="D15" s="27">
        <v>13</v>
      </c>
      <c r="E15" s="29" t="e">
        <f t="shared" si="0"/>
        <v>#N/A</v>
      </c>
      <c r="F15" s="30">
        <v>5</v>
      </c>
      <c r="G15" s="29" t="e">
        <f t="shared" si="1"/>
        <v>#N/A</v>
      </c>
      <c r="I15" s="48" t="s">
        <v>117</v>
      </c>
    </row>
    <row r="16" spans="1:9" ht="21" customHeight="1" x14ac:dyDescent="0.2">
      <c r="A16" s="49" t="s">
        <v>103</v>
      </c>
      <c r="B16" s="24">
        <f>'base standardization check'!B70</f>
        <v>330</v>
      </c>
      <c r="D16" s="27">
        <v>12</v>
      </c>
      <c r="E16" s="29" t="e">
        <f t="shared" si="0"/>
        <v>#N/A</v>
      </c>
      <c r="F16" s="30">
        <v>6</v>
      </c>
      <c r="G16" s="29" t="e">
        <f t="shared" si="1"/>
        <v>#N/A</v>
      </c>
      <c r="I16" s="48" t="s">
        <v>117</v>
      </c>
    </row>
    <row r="17" spans="1:9" ht="21" customHeight="1" x14ac:dyDescent="0.2">
      <c r="A17" s="49" t="s">
        <v>104</v>
      </c>
      <c r="B17" s="24">
        <f>'unknown titration check'!D62</f>
        <v>330</v>
      </c>
      <c r="D17" s="27">
        <v>11</v>
      </c>
      <c r="E17" s="29" t="e">
        <f t="shared" si="0"/>
        <v>#N/A</v>
      </c>
      <c r="F17" s="30">
        <v>7</v>
      </c>
      <c r="G17" s="29" t="e">
        <f t="shared" si="1"/>
        <v>#N/A</v>
      </c>
      <c r="I17" s="48" t="s">
        <v>117</v>
      </c>
    </row>
    <row r="18" spans="1:9" ht="21" customHeight="1" x14ac:dyDescent="0.2">
      <c r="A18" s="49" t="s">
        <v>105</v>
      </c>
      <c r="B18" s="24">
        <f>'% vinegar check'!C35</f>
        <v>0</v>
      </c>
      <c r="D18" s="27">
        <v>10</v>
      </c>
      <c r="E18" s="29" t="e">
        <f t="shared" si="0"/>
        <v>#N/A</v>
      </c>
      <c r="F18" s="30">
        <v>8</v>
      </c>
      <c r="G18" s="29" t="e">
        <f t="shared" si="1"/>
        <v>#N/A</v>
      </c>
      <c r="I18" s="48" t="s">
        <v>117</v>
      </c>
    </row>
    <row r="19" spans="1:9" ht="21" customHeight="1" x14ac:dyDescent="0.2">
      <c r="B19" s="24"/>
      <c r="D19" s="27">
        <v>9</v>
      </c>
      <c r="E19" s="29" t="e">
        <f t="shared" si="0"/>
        <v>#N/A</v>
      </c>
      <c r="F19" s="30">
        <v>10</v>
      </c>
      <c r="G19" s="29" t="e">
        <f t="shared" si="1"/>
        <v>#N/A</v>
      </c>
      <c r="I19" s="48" t="s">
        <v>96</v>
      </c>
    </row>
    <row r="20" spans="1:9" ht="21" customHeight="1" x14ac:dyDescent="0.2">
      <c r="A20" s="49" t="s">
        <v>112</v>
      </c>
      <c r="B20" s="24" t="str">
        <f>IF(B13&gt;29,"Must complete all calculations to receive a score.",G9)</f>
        <v>Must complete all calculations to receive a score.</v>
      </c>
      <c r="D20" s="27">
        <v>8</v>
      </c>
      <c r="E20" s="29" t="e">
        <f t="shared" si="0"/>
        <v>#N/A</v>
      </c>
      <c r="F20" s="30">
        <v>15</v>
      </c>
      <c r="G20" s="29" t="e">
        <f t="shared" si="1"/>
        <v>#N/A</v>
      </c>
      <c r="I20" s="48" t="s">
        <v>96</v>
      </c>
    </row>
    <row r="21" spans="1:9" ht="21" customHeight="1" x14ac:dyDescent="0.2">
      <c r="B21" s="24"/>
      <c r="D21" s="27">
        <v>7</v>
      </c>
      <c r="E21" s="29" t="e">
        <f t="shared" si="0"/>
        <v>#N/A</v>
      </c>
      <c r="F21" s="30">
        <v>20</v>
      </c>
      <c r="G21" s="29" t="e">
        <f t="shared" si="1"/>
        <v>#N/A</v>
      </c>
      <c r="I21" s="48" t="s">
        <v>96</v>
      </c>
    </row>
    <row r="22" spans="1:9" ht="21" customHeight="1" x14ac:dyDescent="0.2">
      <c r="B22" s="24"/>
      <c r="D22" s="27">
        <v>6</v>
      </c>
      <c r="E22" s="29" t="e">
        <f t="shared" si="0"/>
        <v>#N/A</v>
      </c>
      <c r="F22" s="30">
        <v>25</v>
      </c>
      <c r="G22" s="29" t="e">
        <f t="shared" si="1"/>
        <v>#N/A</v>
      </c>
      <c r="I22" s="48" t="s">
        <v>96</v>
      </c>
    </row>
    <row r="23" spans="1:9" ht="21" customHeight="1" x14ac:dyDescent="0.2">
      <c r="B23" s="24"/>
      <c r="D23" s="27">
        <v>5</v>
      </c>
      <c r="E23" s="29" t="e">
        <f t="shared" si="0"/>
        <v>#N/A</v>
      </c>
      <c r="F23" s="30">
        <v>30</v>
      </c>
      <c r="G23" s="29" t="e">
        <f t="shared" si="1"/>
        <v>#N/A</v>
      </c>
      <c r="I23" s="48" t="s">
        <v>96</v>
      </c>
    </row>
    <row r="24" spans="1:9" ht="21" customHeight="1" x14ac:dyDescent="0.2">
      <c r="B24" s="24"/>
      <c r="D24" s="27">
        <v>4</v>
      </c>
      <c r="E24" s="29" t="e">
        <f t="shared" si="0"/>
        <v>#N/A</v>
      </c>
      <c r="F24" s="30">
        <v>40</v>
      </c>
      <c r="G24" s="29" t="e">
        <f t="shared" si="1"/>
        <v>#N/A</v>
      </c>
      <c r="I24" s="48" t="s">
        <v>96</v>
      </c>
    </row>
    <row r="25" spans="1:9" ht="21" customHeight="1" x14ac:dyDescent="0.2">
      <c r="B25" s="24"/>
      <c r="D25" s="27">
        <v>3</v>
      </c>
      <c r="E25" s="29" t="e">
        <f t="shared" si="0"/>
        <v>#N/A</v>
      </c>
      <c r="F25" s="30">
        <v>50</v>
      </c>
      <c r="G25" s="29" t="e">
        <f t="shared" si="1"/>
        <v>#N/A</v>
      </c>
      <c r="I25" s="48" t="s">
        <v>96</v>
      </c>
    </row>
    <row r="26" spans="1:9" ht="21" customHeight="1" x14ac:dyDescent="0.2">
      <c r="B26" s="24"/>
      <c r="D26" s="27"/>
      <c r="E26" s="29">
        <v>2</v>
      </c>
      <c r="F26" s="30"/>
      <c r="G26" s="48" t="s">
        <v>96</v>
      </c>
    </row>
    <row r="27" spans="1:9" ht="21" customHeight="1" x14ac:dyDescent="0.2">
      <c r="B27" s="24"/>
      <c r="D27" s="27"/>
      <c r="E27" s="29"/>
      <c r="F27" s="30"/>
    </row>
    <row r="28" spans="1:9" ht="21" customHeight="1" x14ac:dyDescent="0.2">
      <c r="B28" s="24"/>
      <c r="D28" s="27"/>
      <c r="E28" s="29"/>
      <c r="F28" s="30"/>
    </row>
    <row r="29" spans="1:9" ht="21" customHeight="1" x14ac:dyDescent="0.2">
      <c r="B29" s="24"/>
    </row>
    <row r="30" spans="1:9" s="32" customFormat="1" ht="32.25" customHeight="1" x14ac:dyDescent="0.35">
      <c r="A30" s="34" t="s">
        <v>17</v>
      </c>
      <c r="B30" s="35" t="s">
        <v>14</v>
      </c>
      <c r="C30" s="34" t="s">
        <v>20</v>
      </c>
      <c r="D30" s="34" t="s">
        <v>21</v>
      </c>
      <c r="E30" s="31" t="s">
        <v>18</v>
      </c>
      <c r="F30" s="36" t="s">
        <v>19</v>
      </c>
      <c r="G30" s="23"/>
    </row>
    <row r="31" spans="1:9" s="32" customFormat="1" ht="21" customHeight="1" x14ac:dyDescent="0.25">
      <c r="A31" t="s">
        <v>118</v>
      </c>
      <c r="B31" s="116" t="s">
        <v>119</v>
      </c>
      <c r="C31" t="s">
        <v>120</v>
      </c>
      <c r="D31" t="s">
        <v>121</v>
      </c>
      <c r="E31" s="112">
        <v>1</v>
      </c>
      <c r="F31" s="120">
        <v>0.1474</v>
      </c>
    </row>
    <row r="32" spans="1:9" s="32" customFormat="1" ht="21" customHeight="1" x14ac:dyDescent="0.25">
      <c r="A32" s="122" t="s">
        <v>122</v>
      </c>
      <c r="B32" s="116" t="s">
        <v>119</v>
      </c>
      <c r="C32" s="117" t="s">
        <v>123</v>
      </c>
      <c r="D32" s="117" t="s">
        <v>124</v>
      </c>
      <c r="E32" s="112">
        <v>2</v>
      </c>
      <c r="F32" s="120">
        <v>0.14099999999999999</v>
      </c>
    </row>
    <row r="33" spans="1:6" s="32" customFormat="1" ht="21" customHeight="1" x14ac:dyDescent="0.25">
      <c r="A33" s="122" t="s">
        <v>125</v>
      </c>
      <c r="B33" s="116" t="s">
        <v>119</v>
      </c>
      <c r="C33" s="117" t="s">
        <v>126</v>
      </c>
      <c r="D33" s="117" t="s">
        <v>127</v>
      </c>
      <c r="E33" s="112">
        <v>3</v>
      </c>
      <c r="F33" s="120">
        <v>0.1444</v>
      </c>
    </row>
    <row r="34" spans="1:6" s="32" customFormat="1" ht="21" customHeight="1" x14ac:dyDescent="0.25">
      <c r="A34" s="122" t="s">
        <v>128</v>
      </c>
      <c r="B34" s="116" t="s">
        <v>119</v>
      </c>
      <c r="C34" s="117" t="s">
        <v>129</v>
      </c>
      <c r="D34" s="117" t="s">
        <v>130</v>
      </c>
      <c r="E34" s="112">
        <v>4</v>
      </c>
      <c r="F34" s="120">
        <v>0.1671</v>
      </c>
    </row>
    <row r="35" spans="1:6" s="32" customFormat="1" ht="21" customHeight="1" x14ac:dyDescent="0.25">
      <c r="A35" s="122" t="s">
        <v>131</v>
      </c>
      <c r="B35" s="116" t="s">
        <v>119</v>
      </c>
      <c r="C35" s="117" t="s">
        <v>132</v>
      </c>
      <c r="D35" s="117" t="s">
        <v>133</v>
      </c>
      <c r="E35" s="112">
        <v>5</v>
      </c>
      <c r="F35" s="119">
        <v>0.15590000000000001</v>
      </c>
    </row>
    <row r="36" spans="1:6" s="32" customFormat="1" ht="21" customHeight="1" x14ac:dyDescent="0.25">
      <c r="A36" t="s">
        <v>134</v>
      </c>
      <c r="B36" s="116" t="s">
        <v>119</v>
      </c>
      <c r="C36" s="117" t="s">
        <v>135</v>
      </c>
      <c r="D36" s="117" t="s">
        <v>136</v>
      </c>
      <c r="E36" s="112">
        <v>6</v>
      </c>
      <c r="F36" s="119">
        <v>0.11650000000000001</v>
      </c>
    </row>
    <row r="37" spans="1:6" s="32" customFormat="1" ht="21" customHeight="1" x14ac:dyDescent="0.25">
      <c r="A37" s="122" t="s">
        <v>137</v>
      </c>
      <c r="B37" s="116" t="s">
        <v>119</v>
      </c>
      <c r="C37" s="117" t="s">
        <v>138</v>
      </c>
      <c r="D37" s="117" t="s">
        <v>139</v>
      </c>
      <c r="E37" s="112">
        <v>7</v>
      </c>
      <c r="F37" s="119">
        <v>0.12479999999999999</v>
      </c>
    </row>
    <row r="38" spans="1:6" s="32" customFormat="1" ht="21" customHeight="1" x14ac:dyDescent="0.25">
      <c r="A38" t="s">
        <v>140</v>
      </c>
      <c r="B38" s="116" t="s">
        <v>119</v>
      </c>
      <c r="C38" t="s">
        <v>141</v>
      </c>
      <c r="D38" t="s">
        <v>142</v>
      </c>
      <c r="E38" s="112">
        <v>8</v>
      </c>
      <c r="F38" s="119">
        <v>0.1452</v>
      </c>
    </row>
    <row r="39" spans="1:6" s="32" customFormat="1" ht="21" customHeight="1" x14ac:dyDescent="0.25">
      <c r="A39" s="122" t="s">
        <v>143</v>
      </c>
      <c r="B39" s="116" t="s">
        <v>119</v>
      </c>
      <c r="C39" s="122" t="s">
        <v>144</v>
      </c>
      <c r="D39" s="122" t="s">
        <v>145</v>
      </c>
      <c r="E39" s="112">
        <v>1</v>
      </c>
      <c r="F39" s="120">
        <v>0.1474</v>
      </c>
    </row>
    <row r="40" spans="1:6" s="32" customFormat="1" ht="21" customHeight="1" x14ac:dyDescent="0.25">
      <c r="A40" s="122" t="s">
        <v>146</v>
      </c>
      <c r="B40" s="116" t="s">
        <v>119</v>
      </c>
      <c r="C40" s="117" t="s">
        <v>147</v>
      </c>
      <c r="D40" s="117" t="s">
        <v>148</v>
      </c>
      <c r="E40" s="112">
        <v>2</v>
      </c>
      <c r="F40" s="120">
        <v>0.14099999999999999</v>
      </c>
    </row>
    <row r="41" spans="1:6" s="32" customFormat="1" ht="21" customHeight="1" x14ac:dyDescent="0.25">
      <c r="A41" s="122" t="s">
        <v>149</v>
      </c>
      <c r="B41" s="116" t="s">
        <v>119</v>
      </c>
      <c r="C41" s="122" t="s">
        <v>150</v>
      </c>
      <c r="D41" s="122" t="s">
        <v>151</v>
      </c>
      <c r="E41" s="112">
        <v>3</v>
      </c>
      <c r="F41" s="120">
        <v>0.1444</v>
      </c>
    </row>
    <row r="42" spans="1:6" s="32" customFormat="1" ht="21" customHeight="1" x14ac:dyDescent="0.25">
      <c r="A42" s="122" t="s">
        <v>152</v>
      </c>
      <c r="B42" s="116" t="s">
        <v>119</v>
      </c>
      <c r="C42" s="117" t="s">
        <v>153</v>
      </c>
      <c r="D42" s="117" t="s">
        <v>154</v>
      </c>
      <c r="E42" s="112">
        <v>4</v>
      </c>
      <c r="F42" s="120">
        <v>0.1671</v>
      </c>
    </row>
    <row r="43" spans="1:6" s="32" customFormat="1" ht="21" customHeight="1" x14ac:dyDescent="0.25">
      <c r="A43" s="122" t="s">
        <v>155</v>
      </c>
      <c r="B43" s="116" t="s">
        <v>119</v>
      </c>
      <c r="C43" s="117" t="s">
        <v>156</v>
      </c>
      <c r="D43" s="117" t="s">
        <v>157</v>
      </c>
      <c r="E43" s="112">
        <v>5</v>
      </c>
      <c r="F43" s="119">
        <v>0.15590000000000001</v>
      </c>
    </row>
    <row r="44" spans="1:6" s="32" customFormat="1" ht="21" customHeight="1" x14ac:dyDescent="0.25">
      <c r="A44" s="122" t="s">
        <v>158</v>
      </c>
      <c r="B44" s="116" t="s">
        <v>119</v>
      </c>
      <c r="C44" s="117" t="s">
        <v>159</v>
      </c>
      <c r="D44" s="117" t="s">
        <v>160</v>
      </c>
      <c r="E44" s="112">
        <v>6</v>
      </c>
      <c r="F44" s="119">
        <v>0.11650000000000001</v>
      </c>
    </row>
    <row r="45" spans="1:6" s="32" customFormat="1" ht="21" customHeight="1" x14ac:dyDescent="0.25">
      <c r="A45" s="122" t="s">
        <v>161</v>
      </c>
      <c r="B45" s="116" t="s">
        <v>119</v>
      </c>
      <c r="C45" s="117" t="s">
        <v>162</v>
      </c>
      <c r="D45" s="117" t="s">
        <v>163</v>
      </c>
      <c r="E45" s="112">
        <v>7</v>
      </c>
      <c r="F45" s="119">
        <v>0.12479999999999999</v>
      </c>
    </row>
    <row r="46" spans="1:6" s="32" customFormat="1" ht="21" customHeight="1" x14ac:dyDescent="0.25">
      <c r="A46" s="122" t="s">
        <v>164</v>
      </c>
      <c r="B46" s="116" t="s">
        <v>119</v>
      </c>
      <c r="C46" s="117" t="s">
        <v>165</v>
      </c>
      <c r="D46" s="117" t="s">
        <v>166</v>
      </c>
      <c r="E46" s="112">
        <v>8</v>
      </c>
      <c r="F46" s="119">
        <v>0.1452</v>
      </c>
    </row>
    <row r="47" spans="1:6" s="32" customFormat="1" ht="21" customHeight="1" x14ac:dyDescent="0.25">
      <c r="A47" s="122" t="s">
        <v>167</v>
      </c>
      <c r="B47" s="116" t="s">
        <v>168</v>
      </c>
      <c r="C47" s="117" t="s">
        <v>169</v>
      </c>
      <c r="D47" s="117" t="s">
        <v>170</v>
      </c>
      <c r="E47" s="112">
        <v>1</v>
      </c>
      <c r="F47" s="120">
        <v>0.1474</v>
      </c>
    </row>
    <row r="48" spans="1:6" s="32" customFormat="1" ht="21" customHeight="1" x14ac:dyDescent="0.25">
      <c r="A48" s="122" t="s">
        <v>171</v>
      </c>
      <c r="B48" s="116" t="s">
        <v>168</v>
      </c>
      <c r="C48" s="117" t="s">
        <v>172</v>
      </c>
      <c r="D48" s="117" t="s">
        <v>173</v>
      </c>
      <c r="E48" s="112">
        <v>2</v>
      </c>
      <c r="F48" s="120">
        <v>0.14099999999999999</v>
      </c>
    </row>
    <row r="49" spans="1:6" s="32" customFormat="1" ht="21" customHeight="1" x14ac:dyDescent="0.25">
      <c r="A49" s="122" t="s">
        <v>174</v>
      </c>
      <c r="B49" s="116" t="s">
        <v>168</v>
      </c>
      <c r="C49" s="117" t="s">
        <v>175</v>
      </c>
      <c r="D49" s="117" t="s">
        <v>176</v>
      </c>
      <c r="E49" s="112">
        <v>3</v>
      </c>
      <c r="F49" s="120">
        <v>0.1444</v>
      </c>
    </row>
    <row r="50" spans="1:6" s="32" customFormat="1" ht="21" customHeight="1" x14ac:dyDescent="0.25">
      <c r="A50" t="s">
        <v>177</v>
      </c>
      <c r="B50" s="116" t="s">
        <v>168</v>
      </c>
      <c r="C50" s="117" t="s">
        <v>178</v>
      </c>
      <c r="D50" s="117" t="s">
        <v>179</v>
      </c>
      <c r="E50" s="112">
        <v>4</v>
      </c>
      <c r="F50" s="120">
        <v>0.1671</v>
      </c>
    </row>
    <row r="51" spans="1:6" s="32" customFormat="1" ht="21" customHeight="1" x14ac:dyDescent="0.25">
      <c r="A51" s="122" t="s">
        <v>180</v>
      </c>
      <c r="B51" s="116" t="s">
        <v>168</v>
      </c>
      <c r="C51" s="117" t="s">
        <v>181</v>
      </c>
      <c r="D51" s="117" t="s">
        <v>182</v>
      </c>
      <c r="E51" s="112">
        <v>5</v>
      </c>
      <c r="F51" s="119">
        <v>0.15590000000000001</v>
      </c>
    </row>
    <row r="52" spans="1:6" s="32" customFormat="1" ht="21" customHeight="1" x14ac:dyDescent="0.25">
      <c r="A52" s="122" t="s">
        <v>183</v>
      </c>
      <c r="B52" s="116" t="s">
        <v>168</v>
      </c>
      <c r="C52" s="117" t="s">
        <v>184</v>
      </c>
      <c r="D52" s="117" t="s">
        <v>185</v>
      </c>
      <c r="E52" s="112">
        <v>6</v>
      </c>
      <c r="F52" s="119">
        <v>0.11650000000000001</v>
      </c>
    </row>
    <row r="53" spans="1:6" s="32" customFormat="1" ht="21" customHeight="1" x14ac:dyDescent="0.25">
      <c r="A53" s="122" t="s">
        <v>186</v>
      </c>
      <c r="B53" s="116" t="s">
        <v>168</v>
      </c>
      <c r="C53" s="117" t="s">
        <v>187</v>
      </c>
      <c r="D53" s="117" t="s">
        <v>188</v>
      </c>
      <c r="E53" s="112">
        <v>7</v>
      </c>
      <c r="F53" s="119">
        <v>0.12479999999999999</v>
      </c>
    </row>
    <row r="54" spans="1:6" s="32" customFormat="1" ht="21" customHeight="1" x14ac:dyDescent="0.25">
      <c r="A54" s="122" t="s">
        <v>189</v>
      </c>
      <c r="B54" s="116" t="s">
        <v>168</v>
      </c>
      <c r="C54" s="117" t="s">
        <v>190</v>
      </c>
      <c r="D54" s="117" t="s">
        <v>191</v>
      </c>
      <c r="E54" s="112">
        <v>8</v>
      </c>
      <c r="F54" s="119">
        <v>0.1452</v>
      </c>
    </row>
    <row r="55" spans="1:6" s="32" customFormat="1" ht="21" customHeight="1" x14ac:dyDescent="0.25">
      <c r="A55" s="122" t="s">
        <v>192</v>
      </c>
      <c r="B55" s="116" t="s">
        <v>168</v>
      </c>
      <c r="C55" s="117" t="s">
        <v>193</v>
      </c>
      <c r="D55" s="117" t="s">
        <v>194</v>
      </c>
      <c r="E55" s="112">
        <v>1</v>
      </c>
      <c r="F55" s="120">
        <v>0.1474</v>
      </c>
    </row>
    <row r="56" spans="1:6" s="32" customFormat="1" ht="21" customHeight="1" x14ac:dyDescent="0.25">
      <c r="A56" s="122" t="s">
        <v>195</v>
      </c>
      <c r="B56" s="116" t="s">
        <v>168</v>
      </c>
      <c r="C56" s="117" t="s">
        <v>196</v>
      </c>
      <c r="D56" s="117" t="s">
        <v>197</v>
      </c>
      <c r="E56" s="112">
        <v>2</v>
      </c>
      <c r="F56" s="120">
        <v>0.14099999999999999</v>
      </c>
    </row>
    <row r="57" spans="1:6" s="32" customFormat="1" ht="21" customHeight="1" x14ac:dyDescent="0.25">
      <c r="A57" s="113" t="s">
        <v>198</v>
      </c>
      <c r="B57" s="114" t="s">
        <v>199</v>
      </c>
      <c r="C57" s="113" t="s">
        <v>200</v>
      </c>
      <c r="D57" s="113" t="s">
        <v>201</v>
      </c>
      <c r="E57" s="112">
        <v>3</v>
      </c>
      <c r="F57" s="120">
        <v>0.1444</v>
      </c>
    </row>
    <row r="58" spans="1:6" s="32" customFormat="1" ht="21" customHeight="1" x14ac:dyDescent="0.25">
      <c r="A58" s="113" t="s">
        <v>202</v>
      </c>
      <c r="B58" s="114" t="s">
        <v>199</v>
      </c>
      <c r="C58" s="113" t="s">
        <v>203</v>
      </c>
      <c r="D58" s="113" t="s">
        <v>204</v>
      </c>
      <c r="E58" s="112">
        <v>4</v>
      </c>
      <c r="F58" s="120">
        <v>0.1671</v>
      </c>
    </row>
    <row r="59" spans="1:6" s="32" customFormat="1" ht="21" customHeight="1" x14ac:dyDescent="0.25">
      <c r="A59" s="113" t="s">
        <v>205</v>
      </c>
      <c r="B59" s="114" t="s">
        <v>199</v>
      </c>
      <c r="C59" s="113" t="s">
        <v>206</v>
      </c>
      <c r="D59" s="113" t="s">
        <v>207</v>
      </c>
      <c r="E59" s="112">
        <v>5</v>
      </c>
      <c r="F59" s="119">
        <v>0.15590000000000001</v>
      </c>
    </row>
    <row r="60" spans="1:6" s="32" customFormat="1" ht="21" customHeight="1" x14ac:dyDescent="0.25">
      <c r="A60" s="113" t="s">
        <v>208</v>
      </c>
      <c r="B60" s="114" t="s">
        <v>199</v>
      </c>
      <c r="C60" s="113" t="s">
        <v>209</v>
      </c>
      <c r="D60" s="113" t="s">
        <v>210</v>
      </c>
      <c r="E60" s="112">
        <v>6</v>
      </c>
      <c r="F60" s="119">
        <v>0.11650000000000001</v>
      </c>
    </row>
    <row r="61" spans="1:6" s="32" customFormat="1" ht="21" customHeight="1" x14ac:dyDescent="0.25">
      <c r="A61" s="113" t="s">
        <v>211</v>
      </c>
      <c r="B61" s="114" t="s">
        <v>199</v>
      </c>
      <c r="C61" s="113" t="s">
        <v>212</v>
      </c>
      <c r="D61" s="113" t="s">
        <v>213</v>
      </c>
      <c r="E61" s="112">
        <v>7</v>
      </c>
      <c r="F61" s="119">
        <v>0.12479999999999999</v>
      </c>
    </row>
    <row r="62" spans="1:6" s="32" customFormat="1" ht="21" customHeight="1" x14ac:dyDescent="0.25">
      <c r="A62" s="113" t="s">
        <v>214</v>
      </c>
      <c r="B62" s="114" t="s">
        <v>199</v>
      </c>
      <c r="C62" s="113" t="s">
        <v>215</v>
      </c>
      <c r="D62" s="113" t="s">
        <v>216</v>
      </c>
      <c r="E62" s="112">
        <v>8</v>
      </c>
      <c r="F62" s="119">
        <v>0.1452</v>
      </c>
    </row>
    <row r="63" spans="1:6" s="32" customFormat="1" ht="21" customHeight="1" x14ac:dyDescent="0.25">
      <c r="A63" s="113" t="s">
        <v>217</v>
      </c>
      <c r="B63" s="114" t="s">
        <v>199</v>
      </c>
      <c r="C63" s="113" t="s">
        <v>218</v>
      </c>
      <c r="D63" s="113" t="s">
        <v>219</v>
      </c>
      <c r="E63" s="112">
        <v>1</v>
      </c>
      <c r="F63" s="120">
        <v>0.1474</v>
      </c>
    </row>
    <row r="64" spans="1:6" s="32" customFormat="1" ht="21" customHeight="1" x14ac:dyDescent="0.25">
      <c r="A64" s="113" t="s">
        <v>220</v>
      </c>
      <c r="B64" s="114" t="s">
        <v>199</v>
      </c>
      <c r="C64" s="113" t="s">
        <v>221</v>
      </c>
      <c r="D64" s="113" t="s">
        <v>222</v>
      </c>
      <c r="E64" s="112">
        <v>2</v>
      </c>
      <c r="F64" s="120">
        <v>0.14099999999999999</v>
      </c>
    </row>
    <row r="65" spans="1:6" s="32" customFormat="1" ht="21" customHeight="1" x14ac:dyDescent="0.25">
      <c r="A65" s="113" t="s">
        <v>223</v>
      </c>
      <c r="B65" s="114" t="s">
        <v>199</v>
      </c>
      <c r="C65" s="113" t="s">
        <v>224</v>
      </c>
      <c r="D65" s="113" t="s">
        <v>225</v>
      </c>
      <c r="E65" s="112">
        <v>3</v>
      </c>
      <c r="F65" s="120">
        <v>0.1444</v>
      </c>
    </row>
    <row r="66" spans="1:6" s="32" customFormat="1" ht="21" customHeight="1" x14ac:dyDescent="0.25">
      <c r="A66" s="113" t="s">
        <v>226</v>
      </c>
      <c r="B66" s="114" t="s">
        <v>199</v>
      </c>
      <c r="C66" s="113" t="s">
        <v>227</v>
      </c>
      <c r="D66" s="113" t="s">
        <v>228</v>
      </c>
      <c r="E66" s="112">
        <v>4</v>
      </c>
      <c r="F66" s="120">
        <v>0.1671</v>
      </c>
    </row>
    <row r="67" spans="1:6" s="32" customFormat="1" ht="21" customHeight="1" x14ac:dyDescent="0.25">
      <c r="A67" s="113" t="s">
        <v>229</v>
      </c>
      <c r="B67" s="114" t="s">
        <v>199</v>
      </c>
      <c r="C67" s="113" t="s">
        <v>230</v>
      </c>
      <c r="D67" s="113" t="s">
        <v>231</v>
      </c>
      <c r="E67" s="112">
        <v>5</v>
      </c>
      <c r="F67" s="119">
        <v>0.15590000000000001</v>
      </c>
    </row>
    <row r="68" spans="1:6" s="32" customFormat="1" ht="21" customHeight="1" x14ac:dyDescent="0.25">
      <c r="A68" s="118" t="s">
        <v>232</v>
      </c>
      <c r="B68" s="114" t="s">
        <v>233</v>
      </c>
      <c r="C68" s="118" t="s">
        <v>234</v>
      </c>
      <c r="D68" s="118" t="s">
        <v>235</v>
      </c>
      <c r="E68" s="112">
        <v>6</v>
      </c>
      <c r="F68" s="119">
        <v>0.11650000000000001</v>
      </c>
    </row>
    <row r="69" spans="1:6" s="32" customFormat="1" ht="21" customHeight="1" x14ac:dyDescent="0.25">
      <c r="A69" s="118" t="s">
        <v>236</v>
      </c>
      <c r="B69" s="114" t="s">
        <v>233</v>
      </c>
      <c r="C69" s="118" t="s">
        <v>237</v>
      </c>
      <c r="D69" s="118" t="s">
        <v>238</v>
      </c>
      <c r="E69" s="112">
        <v>7</v>
      </c>
      <c r="F69" s="119">
        <v>0.12479999999999999</v>
      </c>
    </row>
    <row r="70" spans="1:6" s="32" customFormat="1" ht="21" customHeight="1" x14ac:dyDescent="0.25">
      <c r="A70" s="118" t="s">
        <v>239</v>
      </c>
      <c r="B70" s="114" t="s">
        <v>233</v>
      </c>
      <c r="C70" s="118" t="s">
        <v>240</v>
      </c>
      <c r="D70" s="118" t="s">
        <v>241</v>
      </c>
      <c r="E70" s="112">
        <v>8</v>
      </c>
      <c r="F70" s="119">
        <v>0.1452</v>
      </c>
    </row>
    <row r="71" spans="1:6" s="32" customFormat="1" ht="21" customHeight="1" x14ac:dyDescent="0.25">
      <c r="A71" s="118" t="s">
        <v>242</v>
      </c>
      <c r="B71" s="114" t="s">
        <v>233</v>
      </c>
      <c r="C71" s="118" t="s">
        <v>243</v>
      </c>
      <c r="D71" s="118" t="s">
        <v>244</v>
      </c>
      <c r="E71" s="112">
        <v>1</v>
      </c>
      <c r="F71" s="120">
        <v>0.1474</v>
      </c>
    </row>
    <row r="72" spans="1:6" s="32" customFormat="1" ht="21" customHeight="1" x14ac:dyDescent="0.25">
      <c r="A72" s="118" t="s">
        <v>245</v>
      </c>
      <c r="B72" s="114" t="s">
        <v>233</v>
      </c>
      <c r="C72" s="118" t="s">
        <v>160</v>
      </c>
      <c r="D72" s="118" t="s">
        <v>246</v>
      </c>
      <c r="E72" s="112">
        <v>2</v>
      </c>
      <c r="F72" s="120">
        <v>0.14099999999999999</v>
      </c>
    </row>
    <row r="73" spans="1:6" s="32" customFormat="1" ht="21" customHeight="1" x14ac:dyDescent="0.25">
      <c r="A73" s="118" t="s">
        <v>247</v>
      </c>
      <c r="B73" s="114" t="s">
        <v>233</v>
      </c>
      <c r="C73" s="118" t="s">
        <v>248</v>
      </c>
      <c r="D73" s="118" t="s">
        <v>249</v>
      </c>
      <c r="E73" s="112">
        <v>3</v>
      </c>
      <c r="F73" s="120">
        <v>0.1444</v>
      </c>
    </row>
    <row r="74" spans="1:6" s="32" customFormat="1" ht="21" customHeight="1" x14ac:dyDescent="0.25">
      <c r="A74" s="118" t="s">
        <v>250</v>
      </c>
      <c r="B74" s="114" t="s">
        <v>233</v>
      </c>
      <c r="C74" s="118" t="s">
        <v>251</v>
      </c>
      <c r="D74" s="118" t="s">
        <v>252</v>
      </c>
      <c r="E74" s="112">
        <v>4</v>
      </c>
      <c r="F74" s="120">
        <v>0.1671</v>
      </c>
    </row>
    <row r="75" spans="1:6" s="32" customFormat="1" ht="21" customHeight="1" x14ac:dyDescent="0.25">
      <c r="A75" s="118" t="s">
        <v>253</v>
      </c>
      <c r="B75" s="114" t="s">
        <v>233</v>
      </c>
      <c r="C75" s="118" t="s">
        <v>254</v>
      </c>
      <c r="D75" s="118" t="s">
        <v>255</v>
      </c>
      <c r="E75" s="112">
        <v>5</v>
      </c>
      <c r="F75" s="119">
        <v>0.15590000000000001</v>
      </c>
    </row>
    <row r="76" spans="1:6" s="32" customFormat="1" ht="21" customHeight="1" x14ac:dyDescent="0.25">
      <c r="A76" s="118" t="s">
        <v>256</v>
      </c>
      <c r="B76" s="114" t="s">
        <v>233</v>
      </c>
      <c r="C76" s="118" t="s">
        <v>257</v>
      </c>
      <c r="D76" s="118" t="s">
        <v>258</v>
      </c>
      <c r="E76" s="112">
        <v>6</v>
      </c>
      <c r="F76" s="119">
        <v>0.11650000000000001</v>
      </c>
    </row>
    <row r="77" spans="1:6" s="32" customFormat="1" ht="21" customHeight="1" x14ac:dyDescent="0.25">
      <c r="A77" s="118" t="s">
        <v>259</v>
      </c>
      <c r="B77" s="114" t="s">
        <v>233</v>
      </c>
      <c r="C77" s="118" t="s">
        <v>260</v>
      </c>
      <c r="D77" s="118" t="s">
        <v>225</v>
      </c>
      <c r="E77" s="112">
        <v>7</v>
      </c>
      <c r="F77" s="119">
        <v>0.12479999999999999</v>
      </c>
    </row>
    <row r="78" spans="1:6" s="32" customFormat="1" ht="21" customHeight="1" x14ac:dyDescent="0.25">
      <c r="A78" s="118" t="s">
        <v>261</v>
      </c>
      <c r="B78" s="114" t="s">
        <v>233</v>
      </c>
      <c r="C78" s="118" t="s">
        <v>262</v>
      </c>
      <c r="D78" s="118" t="s">
        <v>263</v>
      </c>
      <c r="E78" s="112">
        <v>8</v>
      </c>
      <c r="F78" s="119">
        <v>0.1452</v>
      </c>
    </row>
    <row r="79" spans="1:6" s="32" customFormat="1" ht="21" customHeight="1" x14ac:dyDescent="0.25">
      <c r="A79" s="118" t="s">
        <v>264</v>
      </c>
      <c r="B79" s="114" t="s">
        <v>233</v>
      </c>
      <c r="C79" s="118" t="s">
        <v>265</v>
      </c>
      <c r="D79" s="118" t="s">
        <v>266</v>
      </c>
      <c r="E79" s="112">
        <v>1</v>
      </c>
      <c r="F79" s="120">
        <v>0.1474</v>
      </c>
    </row>
    <row r="80" spans="1:6" s="32" customFormat="1" ht="21" customHeight="1" x14ac:dyDescent="0.25">
      <c r="A80" s="118" t="s">
        <v>267</v>
      </c>
      <c r="B80" s="114" t="s">
        <v>233</v>
      </c>
      <c r="C80" s="118" t="s">
        <v>268</v>
      </c>
      <c r="D80" s="118" t="s">
        <v>269</v>
      </c>
      <c r="E80" s="112">
        <v>2</v>
      </c>
      <c r="F80" s="120">
        <v>0.14099999999999999</v>
      </c>
    </row>
    <row r="81" spans="1:6" s="32" customFormat="1" ht="21" customHeight="1" x14ac:dyDescent="0.25">
      <c r="A81" s="118" t="s">
        <v>270</v>
      </c>
      <c r="B81" s="114" t="s">
        <v>233</v>
      </c>
      <c r="C81" s="118" t="s">
        <v>271</v>
      </c>
      <c r="D81" s="118" t="s">
        <v>272</v>
      </c>
      <c r="E81" s="112">
        <v>3</v>
      </c>
      <c r="F81" s="120">
        <v>0.1444</v>
      </c>
    </row>
    <row r="82" spans="1:6" s="32" customFormat="1" ht="21" customHeight="1" x14ac:dyDescent="0.25">
      <c r="A82" s="118" t="s">
        <v>273</v>
      </c>
      <c r="B82" s="114" t="s">
        <v>233</v>
      </c>
      <c r="C82" s="118" t="s">
        <v>274</v>
      </c>
      <c r="D82" s="118" t="s">
        <v>275</v>
      </c>
      <c r="E82" s="112">
        <v>4</v>
      </c>
      <c r="F82" s="120">
        <v>0.1671</v>
      </c>
    </row>
    <row r="83" spans="1:6" s="32" customFormat="1" ht="21" customHeight="1" x14ac:dyDescent="0.25">
      <c r="A83" s="113" t="s">
        <v>276</v>
      </c>
      <c r="B83" s="114" t="s">
        <v>277</v>
      </c>
      <c r="C83" s="113" t="s">
        <v>278</v>
      </c>
      <c r="D83" s="113" t="s">
        <v>279</v>
      </c>
      <c r="E83" s="112">
        <v>5</v>
      </c>
      <c r="F83" s="119">
        <v>0.15590000000000001</v>
      </c>
    </row>
    <row r="84" spans="1:6" s="32" customFormat="1" ht="21" customHeight="1" x14ac:dyDescent="0.25">
      <c r="A84" s="113" t="s">
        <v>280</v>
      </c>
      <c r="B84" s="114" t="s">
        <v>277</v>
      </c>
      <c r="C84" s="113" t="s">
        <v>281</v>
      </c>
      <c r="D84" s="113" t="s">
        <v>282</v>
      </c>
      <c r="E84" s="112">
        <v>6</v>
      </c>
      <c r="F84" s="119">
        <v>0.11650000000000001</v>
      </c>
    </row>
    <row r="85" spans="1:6" s="32" customFormat="1" ht="21" customHeight="1" x14ac:dyDescent="0.25">
      <c r="A85" s="113" t="s">
        <v>283</v>
      </c>
      <c r="B85" s="114" t="s">
        <v>277</v>
      </c>
      <c r="C85" s="113" t="s">
        <v>284</v>
      </c>
      <c r="D85" s="113" t="s">
        <v>285</v>
      </c>
      <c r="E85" s="112">
        <v>7</v>
      </c>
      <c r="F85" s="119">
        <v>0.12479999999999999</v>
      </c>
    </row>
    <row r="86" spans="1:6" s="32" customFormat="1" ht="21" customHeight="1" x14ac:dyDescent="0.25">
      <c r="A86" s="113" t="s">
        <v>286</v>
      </c>
      <c r="B86" s="114" t="s">
        <v>277</v>
      </c>
      <c r="C86" s="113" t="s">
        <v>287</v>
      </c>
      <c r="D86" s="113" t="s">
        <v>288</v>
      </c>
      <c r="E86" s="112">
        <v>8</v>
      </c>
      <c r="F86" s="119">
        <v>0.1452</v>
      </c>
    </row>
    <row r="87" spans="1:6" s="32" customFormat="1" ht="21" customHeight="1" x14ac:dyDescent="0.25">
      <c r="A87" s="113" t="s">
        <v>289</v>
      </c>
      <c r="B87" s="114" t="s">
        <v>277</v>
      </c>
      <c r="C87" s="113" t="s">
        <v>290</v>
      </c>
      <c r="D87" s="113" t="s">
        <v>291</v>
      </c>
      <c r="E87" s="112">
        <v>1</v>
      </c>
      <c r="F87" s="120">
        <v>0.1474</v>
      </c>
    </row>
    <row r="88" spans="1:6" s="32" customFormat="1" ht="21" customHeight="1" x14ac:dyDescent="0.25">
      <c r="A88" s="113" t="s">
        <v>292</v>
      </c>
      <c r="B88" s="114" t="s">
        <v>277</v>
      </c>
      <c r="C88" s="113" t="s">
        <v>293</v>
      </c>
      <c r="D88" s="113" t="s">
        <v>294</v>
      </c>
      <c r="E88" s="112">
        <v>2</v>
      </c>
      <c r="F88" s="120">
        <v>0.14099999999999999</v>
      </c>
    </row>
    <row r="89" spans="1:6" s="32" customFormat="1" ht="21" customHeight="1" x14ac:dyDescent="0.25">
      <c r="A89" s="113" t="s">
        <v>295</v>
      </c>
      <c r="B89" s="114" t="s">
        <v>277</v>
      </c>
      <c r="C89" s="113" t="s">
        <v>296</v>
      </c>
      <c r="D89" s="113" t="s">
        <v>297</v>
      </c>
      <c r="E89" s="112">
        <v>3</v>
      </c>
      <c r="F89" s="120">
        <v>0.1444</v>
      </c>
    </row>
    <row r="90" spans="1:6" s="32" customFormat="1" ht="21" customHeight="1" x14ac:dyDescent="0.25">
      <c r="A90" s="113" t="s">
        <v>298</v>
      </c>
      <c r="B90" s="114" t="s">
        <v>277</v>
      </c>
      <c r="C90" s="113" t="s">
        <v>299</v>
      </c>
      <c r="D90" s="113" t="s">
        <v>300</v>
      </c>
      <c r="E90" s="112">
        <v>4</v>
      </c>
      <c r="F90" s="120">
        <v>0.1671</v>
      </c>
    </row>
    <row r="91" spans="1:6" s="32" customFormat="1" ht="21" customHeight="1" x14ac:dyDescent="0.25">
      <c r="A91" s="113" t="s">
        <v>301</v>
      </c>
      <c r="B91" s="114" t="s">
        <v>277</v>
      </c>
      <c r="C91" s="113" t="s">
        <v>302</v>
      </c>
      <c r="D91" s="113" t="s">
        <v>303</v>
      </c>
      <c r="E91" s="112">
        <v>5</v>
      </c>
      <c r="F91" s="119">
        <v>0.15590000000000001</v>
      </c>
    </row>
    <row r="92" spans="1:6" s="32" customFormat="1" ht="21" customHeight="1" x14ac:dyDescent="0.25">
      <c r="A92" s="113" t="s">
        <v>304</v>
      </c>
      <c r="B92" s="114" t="s">
        <v>277</v>
      </c>
      <c r="C92" s="113" t="s">
        <v>305</v>
      </c>
      <c r="D92" s="113" t="s">
        <v>306</v>
      </c>
      <c r="E92" s="112">
        <v>6</v>
      </c>
      <c r="F92" s="119">
        <v>0.11650000000000001</v>
      </c>
    </row>
    <row r="93" spans="1:6" s="32" customFormat="1" ht="21" customHeight="1" x14ac:dyDescent="0.25">
      <c r="A93" s="113" t="s">
        <v>307</v>
      </c>
      <c r="B93" s="114" t="s">
        <v>277</v>
      </c>
      <c r="C93" s="113" t="s">
        <v>308</v>
      </c>
      <c r="D93" s="113" t="s">
        <v>309</v>
      </c>
      <c r="E93" s="112">
        <v>7</v>
      </c>
      <c r="F93" s="119">
        <v>0.12479999999999999</v>
      </c>
    </row>
    <row r="94" spans="1:6" s="32" customFormat="1" ht="21" customHeight="1" x14ac:dyDescent="0.25">
      <c r="A94" s="113" t="s">
        <v>310</v>
      </c>
      <c r="B94" s="114" t="s">
        <v>277</v>
      </c>
      <c r="C94" s="113" t="s">
        <v>311</v>
      </c>
      <c r="D94" s="113" t="s">
        <v>312</v>
      </c>
      <c r="E94" s="112">
        <v>8</v>
      </c>
      <c r="F94" s="119">
        <v>0.1452</v>
      </c>
    </row>
    <row r="95" spans="1:6" s="32" customFormat="1" ht="21" customHeight="1" x14ac:dyDescent="0.25">
      <c r="A95" s="113" t="s">
        <v>313</v>
      </c>
      <c r="B95" s="114" t="s">
        <v>277</v>
      </c>
      <c r="C95" s="113" t="s">
        <v>314</v>
      </c>
      <c r="D95" s="113" t="s">
        <v>315</v>
      </c>
      <c r="E95" s="112">
        <v>1</v>
      </c>
      <c r="F95" s="120">
        <v>0.1474</v>
      </c>
    </row>
    <row r="96" spans="1:6" s="32" customFormat="1" ht="21" customHeight="1" x14ac:dyDescent="0.25">
      <c r="A96" s="113" t="s">
        <v>316</v>
      </c>
      <c r="B96" s="114" t="s">
        <v>277</v>
      </c>
      <c r="C96" s="113" t="s">
        <v>317</v>
      </c>
      <c r="D96" s="113" t="s">
        <v>318</v>
      </c>
      <c r="E96" s="112">
        <v>2</v>
      </c>
      <c r="F96" s="120">
        <v>0.14099999999999999</v>
      </c>
    </row>
    <row r="97" spans="1:6" s="32" customFormat="1" ht="21" customHeight="1" x14ac:dyDescent="0.25">
      <c r="A97" s="113" t="s">
        <v>319</v>
      </c>
      <c r="B97" s="114" t="s">
        <v>277</v>
      </c>
      <c r="C97" s="113" t="s">
        <v>320</v>
      </c>
      <c r="D97" s="113" t="s">
        <v>321</v>
      </c>
      <c r="E97" s="112">
        <v>3</v>
      </c>
      <c r="F97" s="120">
        <v>0.1444</v>
      </c>
    </row>
    <row r="98" spans="1:6" s="32" customFormat="1" ht="21" customHeight="1" x14ac:dyDescent="0.25">
      <c r="A98" s="113" t="s">
        <v>322</v>
      </c>
      <c r="B98" s="114" t="s">
        <v>277</v>
      </c>
      <c r="C98" s="113" t="s">
        <v>323</v>
      </c>
      <c r="D98" s="113" t="s">
        <v>324</v>
      </c>
      <c r="E98" s="112">
        <v>4</v>
      </c>
      <c r="F98" s="120">
        <v>0.1671</v>
      </c>
    </row>
    <row r="99" spans="1:6" s="32" customFormat="1" ht="21" customHeight="1" x14ac:dyDescent="0.25">
      <c r="A99" s="113" t="s">
        <v>325</v>
      </c>
      <c r="B99" s="114" t="s">
        <v>277</v>
      </c>
      <c r="C99" s="113" t="s">
        <v>326</v>
      </c>
      <c r="D99" s="113" t="s">
        <v>327</v>
      </c>
      <c r="E99" s="112">
        <v>5</v>
      </c>
      <c r="F99" s="119">
        <v>0.15590000000000001</v>
      </c>
    </row>
    <row r="100" spans="1:6" s="32" customFormat="1" ht="21" customHeight="1" x14ac:dyDescent="0.25">
      <c r="A100" s="113" t="s">
        <v>328</v>
      </c>
      <c r="B100" s="114" t="s">
        <v>277</v>
      </c>
      <c r="C100" s="113" t="s">
        <v>329</v>
      </c>
      <c r="D100" s="113" t="s">
        <v>330</v>
      </c>
      <c r="E100" s="112">
        <v>6</v>
      </c>
      <c r="F100" s="119">
        <v>0.11650000000000001</v>
      </c>
    </row>
    <row r="101" spans="1:6" s="32" customFormat="1" ht="21" customHeight="1" x14ac:dyDescent="0.25">
      <c r="A101" s="113" t="s">
        <v>331</v>
      </c>
      <c r="B101" s="114" t="s">
        <v>277</v>
      </c>
      <c r="C101" s="113" t="s">
        <v>332</v>
      </c>
      <c r="D101" s="113" t="s">
        <v>333</v>
      </c>
      <c r="E101" s="112">
        <v>7</v>
      </c>
      <c r="F101" s="119">
        <v>0.12479999999999999</v>
      </c>
    </row>
    <row r="102" spans="1:6" s="32" customFormat="1" ht="21" customHeight="1" x14ac:dyDescent="0.25">
      <c r="A102" s="113" t="s">
        <v>334</v>
      </c>
      <c r="B102" s="114" t="s">
        <v>277</v>
      </c>
      <c r="C102" s="113" t="s">
        <v>335</v>
      </c>
      <c r="D102" s="113" t="s">
        <v>336</v>
      </c>
      <c r="E102" s="112">
        <v>8</v>
      </c>
      <c r="F102" s="119">
        <v>0.1452</v>
      </c>
    </row>
    <row r="103" spans="1:6" s="32" customFormat="1" ht="21" customHeight="1" x14ac:dyDescent="0.25">
      <c r="A103" s="113" t="s">
        <v>337</v>
      </c>
      <c r="B103" s="114" t="s">
        <v>277</v>
      </c>
      <c r="C103" s="113" t="s">
        <v>338</v>
      </c>
      <c r="D103" s="113" t="s">
        <v>339</v>
      </c>
      <c r="E103" s="112">
        <v>1</v>
      </c>
      <c r="F103" s="120">
        <v>0.1474</v>
      </c>
    </row>
    <row r="104" spans="1:6" s="32" customFormat="1" ht="21" customHeight="1" x14ac:dyDescent="0.25">
      <c r="A104" s="113" t="s">
        <v>340</v>
      </c>
      <c r="B104" s="114" t="s">
        <v>277</v>
      </c>
      <c r="C104" s="113" t="s">
        <v>341</v>
      </c>
      <c r="D104" s="113" t="s">
        <v>342</v>
      </c>
      <c r="E104" s="112">
        <v>2</v>
      </c>
      <c r="F104" s="120">
        <v>0.14099999999999999</v>
      </c>
    </row>
    <row r="105" spans="1:6" s="32" customFormat="1" ht="21" customHeight="1" x14ac:dyDescent="0.25">
      <c r="A105" s="113" t="s">
        <v>343</v>
      </c>
      <c r="B105" s="114" t="s">
        <v>277</v>
      </c>
      <c r="C105" s="113" t="s">
        <v>344</v>
      </c>
      <c r="D105" s="113" t="s">
        <v>345</v>
      </c>
      <c r="E105" s="112">
        <v>3</v>
      </c>
      <c r="F105" s="120">
        <v>0.1444</v>
      </c>
    </row>
    <row r="106" spans="1:6" s="32" customFormat="1" ht="21" customHeight="1" x14ac:dyDescent="0.25">
      <c r="A106" s="113" t="s">
        <v>346</v>
      </c>
      <c r="B106" s="114" t="s">
        <v>277</v>
      </c>
      <c r="C106" s="113" t="s">
        <v>347</v>
      </c>
      <c r="D106" s="113" t="s">
        <v>348</v>
      </c>
      <c r="E106" s="112">
        <v>4</v>
      </c>
      <c r="F106" s="120">
        <v>0.1671</v>
      </c>
    </row>
    <row r="107" spans="1:6" s="32" customFormat="1" ht="21" customHeight="1" x14ac:dyDescent="0.25">
      <c r="A107" s="113" t="s">
        <v>349</v>
      </c>
      <c r="B107" s="114" t="s">
        <v>277</v>
      </c>
      <c r="C107" s="113" t="s">
        <v>350</v>
      </c>
      <c r="D107" s="113" t="s">
        <v>351</v>
      </c>
      <c r="E107" s="112">
        <v>5</v>
      </c>
      <c r="F107" s="119">
        <v>0.15590000000000001</v>
      </c>
    </row>
    <row r="108" spans="1:6" s="32" customFormat="1" ht="21" customHeight="1" x14ac:dyDescent="0.25">
      <c r="A108" s="113" t="s">
        <v>352</v>
      </c>
      <c r="B108" s="114" t="s">
        <v>353</v>
      </c>
      <c r="C108" s="113" t="s">
        <v>354</v>
      </c>
      <c r="D108" s="113" t="s">
        <v>355</v>
      </c>
      <c r="E108" s="112">
        <v>6</v>
      </c>
      <c r="F108" s="119">
        <v>0.11650000000000001</v>
      </c>
    </row>
    <row r="109" spans="1:6" s="32" customFormat="1" ht="21" customHeight="1" x14ac:dyDescent="0.25">
      <c r="A109" s="113" t="s">
        <v>356</v>
      </c>
      <c r="B109" s="114" t="s">
        <v>353</v>
      </c>
      <c r="C109" s="113" t="s">
        <v>357</v>
      </c>
      <c r="D109" s="113" t="s">
        <v>358</v>
      </c>
      <c r="E109" s="112">
        <v>7</v>
      </c>
      <c r="F109" s="119">
        <v>0.12479999999999999</v>
      </c>
    </row>
    <row r="110" spans="1:6" s="32" customFormat="1" ht="21" customHeight="1" x14ac:dyDescent="0.25">
      <c r="A110" s="113" t="s">
        <v>359</v>
      </c>
      <c r="B110" s="114" t="s">
        <v>353</v>
      </c>
      <c r="C110" s="113" t="s">
        <v>360</v>
      </c>
      <c r="D110" s="113" t="s">
        <v>361</v>
      </c>
      <c r="E110" s="112">
        <v>8</v>
      </c>
      <c r="F110" s="119">
        <v>0.1452</v>
      </c>
    </row>
    <row r="111" spans="1:6" s="32" customFormat="1" ht="21" customHeight="1" x14ac:dyDescent="0.25">
      <c r="A111" s="113" t="s">
        <v>362</v>
      </c>
      <c r="B111" s="114" t="s">
        <v>353</v>
      </c>
      <c r="C111" s="113" t="s">
        <v>363</v>
      </c>
      <c r="D111" s="113" t="s">
        <v>364</v>
      </c>
      <c r="E111" s="112">
        <v>1</v>
      </c>
      <c r="F111" s="120">
        <v>0.1474</v>
      </c>
    </row>
    <row r="112" spans="1:6" s="32" customFormat="1" ht="21" customHeight="1" x14ac:dyDescent="0.25">
      <c r="A112" s="113" t="s">
        <v>365</v>
      </c>
      <c r="B112" s="114" t="s">
        <v>353</v>
      </c>
      <c r="C112" s="113" t="s">
        <v>366</v>
      </c>
      <c r="D112" s="113" t="s">
        <v>367</v>
      </c>
      <c r="E112" s="112">
        <v>2</v>
      </c>
      <c r="F112" s="120">
        <v>0.14099999999999999</v>
      </c>
    </row>
    <row r="113" spans="1:6" s="32" customFormat="1" ht="21" customHeight="1" x14ac:dyDescent="0.25">
      <c r="A113" s="113" t="s">
        <v>368</v>
      </c>
      <c r="B113" s="114" t="s">
        <v>353</v>
      </c>
      <c r="C113" s="113" t="s">
        <v>369</v>
      </c>
      <c r="D113" s="113" t="s">
        <v>370</v>
      </c>
      <c r="E113" s="112">
        <v>3</v>
      </c>
      <c r="F113" s="120">
        <v>0.1444</v>
      </c>
    </row>
    <row r="114" spans="1:6" s="32" customFormat="1" ht="21" customHeight="1" x14ac:dyDescent="0.25">
      <c r="A114" s="113" t="s">
        <v>371</v>
      </c>
      <c r="B114" s="114" t="s">
        <v>353</v>
      </c>
      <c r="C114" s="113" t="s">
        <v>372</v>
      </c>
      <c r="D114" s="113" t="s">
        <v>373</v>
      </c>
      <c r="E114" s="112">
        <v>4</v>
      </c>
      <c r="F114" s="120">
        <v>0.1671</v>
      </c>
    </row>
    <row r="115" spans="1:6" s="32" customFormat="1" ht="21" customHeight="1" x14ac:dyDescent="0.25">
      <c r="A115" s="113" t="s">
        <v>374</v>
      </c>
      <c r="B115" s="114" t="s">
        <v>353</v>
      </c>
      <c r="C115" s="113" t="s">
        <v>375</v>
      </c>
      <c r="D115" s="113" t="s">
        <v>376</v>
      </c>
      <c r="E115" s="112">
        <v>5</v>
      </c>
      <c r="F115" s="119">
        <v>0.15590000000000001</v>
      </c>
    </row>
    <row r="116" spans="1:6" s="32" customFormat="1" ht="21" customHeight="1" x14ac:dyDescent="0.25">
      <c r="A116" s="113" t="s">
        <v>377</v>
      </c>
      <c r="B116" s="114" t="s">
        <v>353</v>
      </c>
      <c r="C116" s="113" t="s">
        <v>378</v>
      </c>
      <c r="D116" s="113" t="s">
        <v>379</v>
      </c>
      <c r="E116" s="112">
        <v>6</v>
      </c>
      <c r="F116" s="119">
        <v>0.11650000000000001</v>
      </c>
    </row>
    <row r="117" spans="1:6" s="32" customFormat="1" ht="21" customHeight="1" x14ac:dyDescent="0.25">
      <c r="A117" s="113" t="s">
        <v>380</v>
      </c>
      <c r="B117" s="114" t="s">
        <v>353</v>
      </c>
      <c r="C117" s="113" t="s">
        <v>381</v>
      </c>
      <c r="D117" s="113" t="s">
        <v>382</v>
      </c>
      <c r="E117" s="112">
        <v>7</v>
      </c>
      <c r="F117" s="119">
        <v>0.12479999999999999</v>
      </c>
    </row>
    <row r="118" spans="1:6" s="32" customFormat="1" ht="21" customHeight="1" x14ac:dyDescent="0.25">
      <c r="A118" s="113" t="s">
        <v>383</v>
      </c>
      <c r="B118" s="114" t="s">
        <v>384</v>
      </c>
      <c r="C118" s="113" t="s">
        <v>385</v>
      </c>
      <c r="D118" s="113" t="s">
        <v>386</v>
      </c>
      <c r="E118" s="112">
        <v>8</v>
      </c>
      <c r="F118" s="119">
        <v>0.1452</v>
      </c>
    </row>
    <row r="119" spans="1:6" s="32" customFormat="1" ht="21" customHeight="1" x14ac:dyDescent="0.25">
      <c r="A119" s="113" t="s">
        <v>387</v>
      </c>
      <c r="B119" s="114" t="s">
        <v>384</v>
      </c>
      <c r="C119" s="113" t="s">
        <v>388</v>
      </c>
      <c r="D119" s="113" t="s">
        <v>389</v>
      </c>
      <c r="E119" s="112">
        <v>1</v>
      </c>
      <c r="F119" s="120">
        <v>0.1474</v>
      </c>
    </row>
    <row r="120" spans="1:6" s="32" customFormat="1" ht="21" customHeight="1" x14ac:dyDescent="0.25">
      <c r="A120" s="113" t="s">
        <v>390</v>
      </c>
      <c r="B120" s="114" t="s">
        <v>384</v>
      </c>
      <c r="C120" s="113" t="s">
        <v>391</v>
      </c>
      <c r="D120" s="113" t="s">
        <v>392</v>
      </c>
      <c r="E120" s="112">
        <v>2</v>
      </c>
      <c r="F120" s="120">
        <v>0.14099999999999999</v>
      </c>
    </row>
    <row r="121" spans="1:6" ht="21" customHeight="1" x14ac:dyDescent="0.2">
      <c r="A121" s="113" t="s">
        <v>393</v>
      </c>
      <c r="B121" s="114" t="s">
        <v>384</v>
      </c>
      <c r="C121" s="113" t="s">
        <v>394</v>
      </c>
      <c r="D121" s="113" t="s">
        <v>395</v>
      </c>
      <c r="E121" s="112">
        <v>3</v>
      </c>
      <c r="F121" s="120">
        <v>0.1444</v>
      </c>
    </row>
    <row r="122" spans="1:6" ht="21" customHeight="1" x14ac:dyDescent="0.2">
      <c r="A122" s="113" t="s">
        <v>396</v>
      </c>
      <c r="B122" s="114" t="s">
        <v>384</v>
      </c>
      <c r="C122" s="113" t="s">
        <v>397</v>
      </c>
      <c r="D122" s="113" t="s">
        <v>398</v>
      </c>
      <c r="E122" s="112">
        <v>4</v>
      </c>
      <c r="F122" s="120">
        <v>0.1671</v>
      </c>
    </row>
    <row r="123" spans="1:6" ht="21" customHeight="1" x14ac:dyDescent="0.2">
      <c r="A123" s="113" t="s">
        <v>399</v>
      </c>
      <c r="B123" s="114" t="s">
        <v>384</v>
      </c>
      <c r="C123" s="113" t="s">
        <v>400</v>
      </c>
      <c r="D123" s="113" t="s">
        <v>401</v>
      </c>
      <c r="E123" s="112">
        <v>5</v>
      </c>
      <c r="F123" s="119">
        <v>0.15590000000000001</v>
      </c>
    </row>
    <row r="124" spans="1:6" ht="21" customHeight="1" x14ac:dyDescent="0.2">
      <c r="A124" s="113" t="s">
        <v>402</v>
      </c>
      <c r="B124" s="114" t="s">
        <v>384</v>
      </c>
      <c r="C124" s="113" t="s">
        <v>403</v>
      </c>
      <c r="D124" s="113" t="s">
        <v>404</v>
      </c>
      <c r="E124" s="112">
        <v>6</v>
      </c>
      <c r="F124" s="119">
        <v>0.11650000000000001</v>
      </c>
    </row>
    <row r="125" spans="1:6" ht="21" customHeight="1" x14ac:dyDescent="0.2">
      <c r="A125" s="113" t="s">
        <v>405</v>
      </c>
      <c r="B125" s="114" t="s">
        <v>384</v>
      </c>
      <c r="C125" s="113" t="s">
        <v>406</v>
      </c>
      <c r="D125" s="113" t="s">
        <v>407</v>
      </c>
      <c r="E125" s="112">
        <v>7</v>
      </c>
      <c r="F125" s="119">
        <v>0.12479999999999999</v>
      </c>
    </row>
    <row r="126" spans="1:6" ht="21" customHeight="1" x14ac:dyDescent="0.2">
      <c r="A126" s="113" t="s">
        <v>408</v>
      </c>
      <c r="B126" s="114" t="s">
        <v>384</v>
      </c>
      <c r="C126" s="113" t="s">
        <v>409</v>
      </c>
      <c r="D126" s="113" t="s">
        <v>410</v>
      </c>
      <c r="E126" s="112">
        <v>8</v>
      </c>
      <c r="F126" s="119">
        <v>0.1452</v>
      </c>
    </row>
    <row r="127" spans="1:6" ht="21" customHeight="1" x14ac:dyDescent="0.2">
      <c r="A127" s="113" t="s">
        <v>411</v>
      </c>
      <c r="B127" s="114" t="s">
        <v>384</v>
      </c>
      <c r="C127" s="113" t="s">
        <v>412</v>
      </c>
      <c r="D127" s="113" t="s">
        <v>413</v>
      </c>
      <c r="E127" s="112">
        <v>1</v>
      </c>
      <c r="F127" s="120">
        <v>0.1474</v>
      </c>
    </row>
    <row r="128" spans="1:6" ht="21" customHeight="1" x14ac:dyDescent="0.2">
      <c r="A128" s="113" t="s">
        <v>414</v>
      </c>
      <c r="B128" s="114" t="s">
        <v>384</v>
      </c>
      <c r="C128" s="113" t="s">
        <v>415</v>
      </c>
      <c r="D128" s="113" t="s">
        <v>416</v>
      </c>
      <c r="E128" s="112">
        <v>2</v>
      </c>
      <c r="F128" s="120">
        <v>0.14099999999999999</v>
      </c>
    </row>
    <row r="129" spans="1:6" ht="21" customHeight="1" x14ac:dyDescent="0.2">
      <c r="A129" s="113" t="s">
        <v>417</v>
      </c>
      <c r="B129" s="114" t="s">
        <v>384</v>
      </c>
      <c r="C129" s="113" t="s">
        <v>418</v>
      </c>
      <c r="D129" s="113" t="s">
        <v>191</v>
      </c>
      <c r="E129" s="112">
        <v>3</v>
      </c>
      <c r="F129" s="120">
        <v>0.1444</v>
      </c>
    </row>
    <row r="130" spans="1:6" ht="21" customHeight="1" x14ac:dyDescent="0.2">
      <c r="A130" s="113" t="s">
        <v>419</v>
      </c>
      <c r="B130" s="114" t="s">
        <v>384</v>
      </c>
      <c r="C130" s="113" t="s">
        <v>420</v>
      </c>
      <c r="D130" s="113" t="s">
        <v>225</v>
      </c>
      <c r="E130" s="112">
        <v>4</v>
      </c>
      <c r="F130" s="120">
        <v>0.1671</v>
      </c>
    </row>
    <row r="131" spans="1:6" ht="21" customHeight="1" x14ac:dyDescent="0.2">
      <c r="A131" s="113" t="s">
        <v>421</v>
      </c>
      <c r="B131" s="114" t="s">
        <v>384</v>
      </c>
      <c r="C131" s="113" t="s">
        <v>422</v>
      </c>
      <c r="D131" s="113" t="s">
        <v>423</v>
      </c>
      <c r="E131" s="112">
        <v>5</v>
      </c>
      <c r="F131" s="119">
        <v>0.15590000000000001</v>
      </c>
    </row>
    <row r="132" spans="1:6" ht="21" customHeight="1" x14ac:dyDescent="0.2">
      <c r="A132" s="113" t="s">
        <v>424</v>
      </c>
      <c r="B132" s="114" t="s">
        <v>384</v>
      </c>
      <c r="C132" s="113" t="s">
        <v>425</v>
      </c>
      <c r="D132" s="113" t="s">
        <v>426</v>
      </c>
      <c r="E132" s="112">
        <v>6</v>
      </c>
      <c r="F132" s="119">
        <v>0.11650000000000001</v>
      </c>
    </row>
    <row r="133" spans="1:6" ht="21" customHeight="1" x14ac:dyDescent="0.2">
      <c r="A133" s="113" t="s">
        <v>427</v>
      </c>
      <c r="B133" s="114" t="s">
        <v>384</v>
      </c>
      <c r="C133" s="113" t="s">
        <v>428</v>
      </c>
      <c r="D133" s="113" t="s">
        <v>429</v>
      </c>
      <c r="E133" s="112">
        <v>7</v>
      </c>
      <c r="F133" s="119">
        <v>0.12479999999999999</v>
      </c>
    </row>
    <row r="134" spans="1:6" ht="21" customHeight="1" x14ac:dyDescent="0.2">
      <c r="A134" s="113" t="s">
        <v>430</v>
      </c>
      <c r="B134" s="114" t="s">
        <v>384</v>
      </c>
      <c r="C134" s="113" t="s">
        <v>431</v>
      </c>
      <c r="D134" s="113" t="s">
        <v>432</v>
      </c>
      <c r="E134" s="112">
        <v>8</v>
      </c>
      <c r="F134" s="119">
        <v>0.1452</v>
      </c>
    </row>
    <row r="135" spans="1:6" ht="21" customHeight="1" x14ac:dyDescent="0.2">
      <c r="A135" s="113" t="s">
        <v>433</v>
      </c>
      <c r="B135" s="114" t="s">
        <v>384</v>
      </c>
      <c r="C135" s="113" t="s">
        <v>434</v>
      </c>
      <c r="D135" s="113" t="s">
        <v>435</v>
      </c>
      <c r="E135" s="112">
        <v>1</v>
      </c>
      <c r="F135" s="120">
        <v>0.1474</v>
      </c>
    </row>
    <row r="136" spans="1:6" ht="21" customHeight="1" x14ac:dyDescent="0.2">
      <c r="A136" s="113" t="s">
        <v>436</v>
      </c>
      <c r="B136" s="114" t="s">
        <v>384</v>
      </c>
      <c r="C136" s="113" t="s">
        <v>437</v>
      </c>
      <c r="D136" s="113" t="s">
        <v>438</v>
      </c>
      <c r="E136" s="112">
        <v>2</v>
      </c>
      <c r="F136" s="120">
        <v>0.14099999999999999</v>
      </c>
    </row>
    <row r="137" spans="1:6" ht="21" customHeight="1" x14ac:dyDescent="0.2">
      <c r="A137" s="113" t="s">
        <v>439</v>
      </c>
      <c r="B137" s="114" t="s">
        <v>440</v>
      </c>
      <c r="C137" s="113" t="s">
        <v>441</v>
      </c>
      <c r="D137" s="113" t="s">
        <v>442</v>
      </c>
      <c r="E137" s="112">
        <v>3</v>
      </c>
      <c r="F137" s="120">
        <v>0.1444</v>
      </c>
    </row>
    <row r="138" spans="1:6" ht="21" customHeight="1" x14ac:dyDescent="0.2">
      <c r="A138" s="113" t="s">
        <v>443</v>
      </c>
      <c r="B138" s="114" t="s">
        <v>440</v>
      </c>
      <c r="C138" s="113" t="s">
        <v>159</v>
      </c>
      <c r="D138" s="113" t="s">
        <v>444</v>
      </c>
      <c r="E138" s="112">
        <v>4</v>
      </c>
      <c r="F138" s="120">
        <v>0.1671</v>
      </c>
    </row>
    <row r="139" spans="1:6" ht="21" customHeight="1" x14ac:dyDescent="0.2">
      <c r="A139" s="113" t="s">
        <v>445</v>
      </c>
      <c r="B139" s="114" t="s">
        <v>440</v>
      </c>
      <c r="C139" s="113" t="s">
        <v>446</v>
      </c>
      <c r="D139" s="113" t="s">
        <v>447</v>
      </c>
      <c r="E139" s="112">
        <v>5</v>
      </c>
      <c r="F139" s="119">
        <v>0.15590000000000001</v>
      </c>
    </row>
    <row r="140" spans="1:6" ht="21" customHeight="1" x14ac:dyDescent="0.2">
      <c r="A140" s="113" t="s">
        <v>448</v>
      </c>
      <c r="B140" s="114" t="s">
        <v>440</v>
      </c>
      <c r="C140" s="113" t="s">
        <v>449</v>
      </c>
      <c r="D140" s="113" t="s">
        <v>450</v>
      </c>
      <c r="E140" s="112">
        <v>6</v>
      </c>
      <c r="F140" s="119">
        <v>0.11650000000000001</v>
      </c>
    </row>
    <row r="141" spans="1:6" ht="21" customHeight="1" x14ac:dyDescent="0.2">
      <c r="A141" s="113" t="s">
        <v>451</v>
      </c>
      <c r="B141" s="114" t="s">
        <v>440</v>
      </c>
      <c r="C141" s="113" t="s">
        <v>452</v>
      </c>
      <c r="D141" s="113" t="s">
        <v>453</v>
      </c>
      <c r="E141" s="112">
        <v>7</v>
      </c>
      <c r="F141" s="119">
        <v>0.12479999999999999</v>
      </c>
    </row>
    <row r="142" spans="1:6" ht="21" customHeight="1" x14ac:dyDescent="0.2">
      <c r="A142" s="113" t="s">
        <v>454</v>
      </c>
      <c r="B142" s="114" t="s">
        <v>440</v>
      </c>
      <c r="C142" s="113" t="s">
        <v>455</v>
      </c>
      <c r="D142" s="113" t="s">
        <v>456</v>
      </c>
      <c r="E142" s="112">
        <v>8</v>
      </c>
      <c r="F142" s="119">
        <v>0.1452</v>
      </c>
    </row>
    <row r="143" spans="1:6" ht="21" customHeight="1" x14ac:dyDescent="0.2">
      <c r="A143" s="113" t="s">
        <v>457</v>
      </c>
      <c r="B143" s="114" t="s">
        <v>440</v>
      </c>
      <c r="C143" s="113" t="s">
        <v>458</v>
      </c>
      <c r="D143" s="113" t="s">
        <v>459</v>
      </c>
      <c r="E143" s="112">
        <v>1</v>
      </c>
      <c r="F143" s="120">
        <v>0.1474</v>
      </c>
    </row>
    <row r="144" spans="1:6" ht="21" customHeight="1" x14ac:dyDescent="0.2">
      <c r="A144" s="113" t="s">
        <v>460</v>
      </c>
      <c r="B144" s="114" t="s">
        <v>440</v>
      </c>
      <c r="C144" s="113" t="s">
        <v>461</v>
      </c>
      <c r="D144" s="113" t="s">
        <v>462</v>
      </c>
      <c r="E144" s="112">
        <v>2</v>
      </c>
      <c r="F144" s="120">
        <v>0.14099999999999999</v>
      </c>
    </row>
    <row r="145" spans="1:6" ht="21" customHeight="1" x14ac:dyDescent="0.2">
      <c r="A145" s="113" t="s">
        <v>463</v>
      </c>
      <c r="B145" s="114" t="s">
        <v>440</v>
      </c>
      <c r="C145" s="113" t="s">
        <v>464</v>
      </c>
      <c r="D145" s="113" t="s">
        <v>465</v>
      </c>
      <c r="E145" s="112">
        <v>3</v>
      </c>
      <c r="F145" s="120">
        <v>0.1444</v>
      </c>
    </row>
    <row r="146" spans="1:6" ht="21" customHeight="1" x14ac:dyDescent="0.2">
      <c r="A146" s="113" t="s">
        <v>466</v>
      </c>
      <c r="B146" s="114" t="s">
        <v>440</v>
      </c>
      <c r="C146" s="113" t="s">
        <v>467</v>
      </c>
      <c r="D146" s="113" t="s">
        <v>468</v>
      </c>
      <c r="E146" s="112">
        <v>4</v>
      </c>
      <c r="F146" s="120">
        <v>0.1671</v>
      </c>
    </row>
    <row r="147" spans="1:6" ht="21" customHeight="1" x14ac:dyDescent="0.2">
      <c r="A147" s="113" t="s">
        <v>469</v>
      </c>
      <c r="B147" s="114" t="s">
        <v>440</v>
      </c>
      <c r="C147" s="113" t="s">
        <v>470</v>
      </c>
      <c r="D147" s="113" t="s">
        <v>191</v>
      </c>
      <c r="E147" s="112">
        <v>5</v>
      </c>
      <c r="F147" s="119">
        <v>0.15590000000000001</v>
      </c>
    </row>
    <row r="148" spans="1:6" ht="21" customHeight="1" x14ac:dyDescent="0.2">
      <c r="A148" s="113" t="s">
        <v>471</v>
      </c>
      <c r="B148" s="114" t="s">
        <v>440</v>
      </c>
      <c r="C148" s="113" t="s">
        <v>472</v>
      </c>
      <c r="D148" s="113" t="s">
        <v>473</v>
      </c>
      <c r="E148" s="112">
        <v>6</v>
      </c>
      <c r="F148" s="119">
        <v>0.11650000000000001</v>
      </c>
    </row>
    <row r="149" spans="1:6" ht="21" customHeight="1" x14ac:dyDescent="0.2">
      <c r="A149" s="113" t="s">
        <v>474</v>
      </c>
      <c r="B149" s="114" t="s">
        <v>440</v>
      </c>
      <c r="C149" s="113" t="s">
        <v>432</v>
      </c>
      <c r="D149" s="113" t="s">
        <v>475</v>
      </c>
      <c r="E149" s="112">
        <v>7</v>
      </c>
      <c r="F149" s="119">
        <v>0.12479999999999999</v>
      </c>
    </row>
    <row r="150" spans="1:6" ht="21" customHeight="1" x14ac:dyDescent="0.2">
      <c r="A150" s="113" t="s">
        <v>476</v>
      </c>
      <c r="B150" s="114" t="s">
        <v>440</v>
      </c>
      <c r="C150" s="113" t="s">
        <v>477</v>
      </c>
      <c r="D150" s="113" t="s">
        <v>478</v>
      </c>
      <c r="E150" s="112">
        <v>8</v>
      </c>
      <c r="F150" s="119">
        <v>0.1452</v>
      </c>
    </row>
    <row r="151" spans="1:6" ht="21" customHeight="1" x14ac:dyDescent="0.2">
      <c r="A151" s="113" t="s">
        <v>479</v>
      </c>
      <c r="B151" s="114" t="s">
        <v>440</v>
      </c>
      <c r="C151" s="113" t="s">
        <v>480</v>
      </c>
      <c r="D151" s="113" t="s">
        <v>481</v>
      </c>
      <c r="E151" s="112">
        <v>1</v>
      </c>
      <c r="F151" s="120">
        <v>0.1474</v>
      </c>
    </row>
    <row r="152" spans="1:6" ht="21" customHeight="1" x14ac:dyDescent="0.2">
      <c r="A152" s="113" t="s">
        <v>482</v>
      </c>
      <c r="B152" s="114" t="s">
        <v>440</v>
      </c>
      <c r="C152" s="113" t="s">
        <v>483</v>
      </c>
      <c r="D152" s="113" t="s">
        <v>484</v>
      </c>
      <c r="E152" s="112">
        <v>2</v>
      </c>
      <c r="F152" s="120">
        <v>0.14099999999999999</v>
      </c>
    </row>
    <row r="153" spans="1:6" ht="21" customHeight="1" x14ac:dyDescent="0.2">
      <c r="A153" s="113" t="s">
        <v>485</v>
      </c>
      <c r="B153" s="114" t="s">
        <v>440</v>
      </c>
      <c r="C153" s="113" t="s">
        <v>486</v>
      </c>
      <c r="D153" s="113" t="s">
        <v>487</v>
      </c>
      <c r="E153" s="112">
        <v>3</v>
      </c>
      <c r="F153" s="120">
        <v>0.1444</v>
      </c>
    </row>
    <row r="154" spans="1:6" ht="21" customHeight="1" x14ac:dyDescent="0.2">
      <c r="A154" s="113" t="s">
        <v>488</v>
      </c>
      <c r="B154" s="114" t="s">
        <v>440</v>
      </c>
      <c r="C154" s="113" t="s">
        <v>489</v>
      </c>
      <c r="D154" s="113" t="s">
        <v>269</v>
      </c>
      <c r="E154" s="112">
        <v>4</v>
      </c>
      <c r="F154" s="120">
        <v>0.1671</v>
      </c>
    </row>
    <row r="155" spans="1:6" ht="21" customHeight="1" x14ac:dyDescent="0.2">
      <c r="A155" s="113" t="s">
        <v>490</v>
      </c>
      <c r="B155" s="114" t="s">
        <v>440</v>
      </c>
      <c r="C155" s="113" t="s">
        <v>491</v>
      </c>
      <c r="D155" s="113" t="s">
        <v>492</v>
      </c>
      <c r="E155" s="112">
        <v>5</v>
      </c>
      <c r="F155" s="119">
        <v>0.15590000000000001</v>
      </c>
    </row>
    <row r="156" spans="1:6" ht="21" customHeight="1" x14ac:dyDescent="0.2">
      <c r="A156" s="113" t="s">
        <v>493</v>
      </c>
      <c r="B156" s="114" t="s">
        <v>440</v>
      </c>
      <c r="C156" s="113" t="s">
        <v>494</v>
      </c>
      <c r="D156" s="113" t="s">
        <v>495</v>
      </c>
      <c r="E156" s="112">
        <v>6</v>
      </c>
      <c r="F156" s="119">
        <v>0.11650000000000001</v>
      </c>
    </row>
    <row r="157" spans="1:6" ht="21" customHeight="1" x14ac:dyDescent="0.2">
      <c r="A157" s="113" t="s">
        <v>496</v>
      </c>
      <c r="B157" s="114" t="s">
        <v>497</v>
      </c>
      <c r="C157" s="113" t="s">
        <v>498</v>
      </c>
      <c r="D157" s="113" t="s">
        <v>499</v>
      </c>
      <c r="E157" s="112">
        <v>7</v>
      </c>
      <c r="F157" s="119">
        <v>0.12479999999999999</v>
      </c>
    </row>
    <row r="158" spans="1:6" ht="21" customHeight="1" x14ac:dyDescent="0.2">
      <c r="A158" s="113" t="s">
        <v>500</v>
      </c>
      <c r="B158" s="114" t="s">
        <v>497</v>
      </c>
      <c r="C158" s="113" t="s">
        <v>501</v>
      </c>
      <c r="D158" s="113" t="s">
        <v>502</v>
      </c>
      <c r="E158" s="112">
        <v>8</v>
      </c>
      <c r="F158" s="119">
        <v>0.1452</v>
      </c>
    </row>
    <row r="159" spans="1:6" ht="21" customHeight="1" x14ac:dyDescent="0.2">
      <c r="A159" s="113" t="s">
        <v>503</v>
      </c>
      <c r="B159" s="114" t="s">
        <v>497</v>
      </c>
      <c r="C159" s="113" t="s">
        <v>504</v>
      </c>
      <c r="D159" s="113" t="s">
        <v>505</v>
      </c>
      <c r="E159" s="112">
        <v>1</v>
      </c>
      <c r="F159" s="120">
        <v>0.1474</v>
      </c>
    </row>
    <row r="160" spans="1:6" ht="21" customHeight="1" x14ac:dyDescent="0.2">
      <c r="A160" s="113" t="s">
        <v>506</v>
      </c>
      <c r="B160" s="114" t="s">
        <v>497</v>
      </c>
      <c r="C160" s="113" t="s">
        <v>507</v>
      </c>
      <c r="D160" s="113" t="s">
        <v>508</v>
      </c>
      <c r="E160" s="112">
        <v>2</v>
      </c>
      <c r="F160" s="120">
        <v>0.14099999999999999</v>
      </c>
    </row>
    <row r="161" spans="1:6" ht="21" customHeight="1" x14ac:dyDescent="0.2">
      <c r="A161" s="113" t="s">
        <v>509</v>
      </c>
      <c r="B161" s="114" t="s">
        <v>497</v>
      </c>
      <c r="C161" s="113" t="s">
        <v>510</v>
      </c>
      <c r="D161" s="113" t="s">
        <v>511</v>
      </c>
      <c r="E161" s="112">
        <v>3</v>
      </c>
      <c r="F161" s="120">
        <v>0.1444</v>
      </c>
    </row>
    <row r="162" spans="1:6" ht="21" customHeight="1" x14ac:dyDescent="0.2">
      <c r="A162" s="113" t="s">
        <v>512</v>
      </c>
      <c r="B162" s="114" t="s">
        <v>497</v>
      </c>
      <c r="C162" s="113" t="s">
        <v>513</v>
      </c>
      <c r="D162" s="113" t="s">
        <v>514</v>
      </c>
      <c r="E162" s="112">
        <v>4</v>
      </c>
      <c r="F162" s="120">
        <v>0.1671</v>
      </c>
    </row>
    <row r="163" spans="1:6" ht="21" customHeight="1" x14ac:dyDescent="0.2">
      <c r="A163" s="113" t="s">
        <v>515</v>
      </c>
      <c r="B163" s="114" t="s">
        <v>497</v>
      </c>
      <c r="C163" s="113" t="s">
        <v>516</v>
      </c>
      <c r="D163" s="113" t="s">
        <v>517</v>
      </c>
      <c r="E163" s="112">
        <v>5</v>
      </c>
      <c r="F163" s="119">
        <v>0.15590000000000001</v>
      </c>
    </row>
    <row r="164" spans="1:6" ht="21" customHeight="1" x14ac:dyDescent="0.2">
      <c r="A164" s="113" t="s">
        <v>518</v>
      </c>
      <c r="B164" s="114" t="s">
        <v>497</v>
      </c>
      <c r="C164" s="113" t="s">
        <v>519</v>
      </c>
      <c r="D164" s="113" t="s">
        <v>241</v>
      </c>
      <c r="E164" s="112">
        <v>6</v>
      </c>
      <c r="F164" s="119">
        <v>0.11650000000000001</v>
      </c>
    </row>
    <row r="165" spans="1:6" ht="21" customHeight="1" x14ac:dyDescent="0.2">
      <c r="A165" s="113" t="s">
        <v>520</v>
      </c>
      <c r="B165" s="114" t="s">
        <v>497</v>
      </c>
      <c r="C165" s="113" t="s">
        <v>521</v>
      </c>
      <c r="D165" s="113" t="s">
        <v>522</v>
      </c>
      <c r="E165" s="112">
        <v>7</v>
      </c>
      <c r="F165" s="119">
        <v>0.12479999999999999</v>
      </c>
    </row>
    <row r="166" spans="1:6" ht="21" customHeight="1" x14ac:dyDescent="0.2">
      <c r="A166" s="113" t="s">
        <v>523</v>
      </c>
      <c r="B166" s="114" t="s">
        <v>497</v>
      </c>
      <c r="C166" s="113" t="s">
        <v>524</v>
      </c>
      <c r="D166" s="113" t="s">
        <v>525</v>
      </c>
      <c r="E166" s="112">
        <v>8</v>
      </c>
      <c r="F166" s="119">
        <v>0.1452</v>
      </c>
    </row>
    <row r="167" spans="1:6" ht="21" customHeight="1" x14ac:dyDescent="0.2">
      <c r="A167" s="113" t="s">
        <v>526</v>
      </c>
      <c r="B167" s="114" t="s">
        <v>497</v>
      </c>
      <c r="C167" s="113" t="s">
        <v>527</v>
      </c>
      <c r="D167" s="113" t="s">
        <v>528</v>
      </c>
      <c r="E167" s="112">
        <v>1</v>
      </c>
      <c r="F167" s="120">
        <v>0.1474</v>
      </c>
    </row>
    <row r="168" spans="1:6" ht="21" customHeight="1" x14ac:dyDescent="0.2">
      <c r="A168" s="113" t="s">
        <v>529</v>
      </c>
      <c r="B168" s="114" t="s">
        <v>497</v>
      </c>
      <c r="C168" s="113" t="s">
        <v>224</v>
      </c>
      <c r="D168" s="113" t="s">
        <v>530</v>
      </c>
      <c r="E168" s="112">
        <v>2</v>
      </c>
      <c r="F168" s="120">
        <v>0.14099999999999999</v>
      </c>
    </row>
    <row r="169" spans="1:6" ht="21" customHeight="1" x14ac:dyDescent="0.2">
      <c r="A169" s="113" t="s">
        <v>531</v>
      </c>
      <c r="B169" s="114" t="s">
        <v>497</v>
      </c>
      <c r="C169" s="113" t="s">
        <v>532</v>
      </c>
      <c r="D169" s="113" t="s">
        <v>165</v>
      </c>
      <c r="E169" s="112">
        <v>3</v>
      </c>
      <c r="F169" s="120">
        <v>0.1444</v>
      </c>
    </row>
    <row r="170" spans="1:6" ht="21" customHeight="1" x14ac:dyDescent="0.2">
      <c r="A170" s="113" t="s">
        <v>533</v>
      </c>
      <c r="B170" s="114" t="s">
        <v>497</v>
      </c>
      <c r="C170" s="113" t="s">
        <v>290</v>
      </c>
      <c r="D170" s="113" t="s">
        <v>534</v>
      </c>
      <c r="E170" s="112">
        <v>4</v>
      </c>
      <c r="F170" s="120">
        <v>0.1671</v>
      </c>
    </row>
    <row r="171" spans="1:6" ht="21" customHeight="1" x14ac:dyDescent="0.2">
      <c r="A171" s="113" t="s">
        <v>535</v>
      </c>
      <c r="B171" s="114" t="s">
        <v>497</v>
      </c>
      <c r="C171" s="113" t="s">
        <v>536</v>
      </c>
      <c r="D171" s="113" t="s">
        <v>537</v>
      </c>
      <c r="E171" s="112">
        <v>5</v>
      </c>
      <c r="F171" s="119">
        <v>0.15590000000000001</v>
      </c>
    </row>
    <row r="172" spans="1:6" ht="21" customHeight="1" x14ac:dyDescent="0.2">
      <c r="A172" s="113" t="s">
        <v>538</v>
      </c>
      <c r="B172" s="114" t="s">
        <v>497</v>
      </c>
      <c r="C172" s="113" t="s">
        <v>539</v>
      </c>
      <c r="D172" s="113" t="s">
        <v>540</v>
      </c>
      <c r="E172" s="112">
        <v>6</v>
      </c>
      <c r="F172" s="119">
        <v>0.11650000000000001</v>
      </c>
    </row>
    <row r="173" spans="1:6" ht="21" customHeight="1" x14ac:dyDescent="0.2">
      <c r="A173" s="113" t="s">
        <v>541</v>
      </c>
      <c r="B173" s="114" t="s">
        <v>497</v>
      </c>
      <c r="C173" s="113" t="s">
        <v>542</v>
      </c>
      <c r="D173" s="113" t="s">
        <v>543</v>
      </c>
      <c r="E173" s="112">
        <v>7</v>
      </c>
      <c r="F173" s="119">
        <v>0.12479999999999999</v>
      </c>
    </row>
    <row r="174" spans="1:6" ht="21" customHeight="1" x14ac:dyDescent="0.2">
      <c r="A174" s="113" t="s">
        <v>544</v>
      </c>
      <c r="B174" s="114" t="s">
        <v>497</v>
      </c>
      <c r="C174" s="113" t="s">
        <v>545</v>
      </c>
      <c r="D174" s="113" t="s">
        <v>546</v>
      </c>
      <c r="E174" s="112">
        <v>8</v>
      </c>
      <c r="F174" s="119">
        <v>0.1452</v>
      </c>
    </row>
    <row r="175" spans="1:6" ht="21" customHeight="1" x14ac:dyDescent="0.2">
      <c r="A175" s="113" t="s">
        <v>547</v>
      </c>
      <c r="B175" s="114" t="s">
        <v>497</v>
      </c>
      <c r="C175" s="113" t="s">
        <v>548</v>
      </c>
      <c r="D175" s="113" t="s">
        <v>225</v>
      </c>
      <c r="E175" s="112">
        <v>1</v>
      </c>
      <c r="F175" s="120">
        <v>0.1474</v>
      </c>
    </row>
    <row r="176" spans="1:6" ht="21" customHeight="1" x14ac:dyDescent="0.2">
      <c r="A176" s="113" t="s">
        <v>549</v>
      </c>
      <c r="B176" s="114" t="s">
        <v>497</v>
      </c>
      <c r="C176" s="113" t="s">
        <v>550</v>
      </c>
      <c r="D176" s="113" t="s">
        <v>551</v>
      </c>
      <c r="E176" s="112">
        <v>2</v>
      </c>
      <c r="F176" s="120">
        <v>0.14099999999999999</v>
      </c>
    </row>
    <row r="177" spans="1:6" ht="21" customHeight="1" x14ac:dyDescent="0.2">
      <c r="A177" s="113" t="s">
        <v>552</v>
      </c>
      <c r="B177" s="114" t="s">
        <v>497</v>
      </c>
      <c r="C177" s="113" t="s">
        <v>553</v>
      </c>
      <c r="D177" s="113" t="s">
        <v>554</v>
      </c>
      <c r="E177" s="112">
        <v>3</v>
      </c>
      <c r="F177" s="120">
        <v>0.1444</v>
      </c>
    </row>
    <row r="178" spans="1:6" ht="21" customHeight="1" x14ac:dyDescent="0.2">
      <c r="A178" s="113" t="s">
        <v>555</v>
      </c>
      <c r="B178" s="114" t="s">
        <v>497</v>
      </c>
      <c r="C178" s="113" t="s">
        <v>556</v>
      </c>
      <c r="D178" s="113" t="s">
        <v>557</v>
      </c>
      <c r="E178" s="112">
        <v>4</v>
      </c>
      <c r="F178" s="120">
        <v>0.1671</v>
      </c>
    </row>
    <row r="179" spans="1:6" ht="21" customHeight="1" x14ac:dyDescent="0.2">
      <c r="A179" s="113" t="s">
        <v>558</v>
      </c>
      <c r="B179" s="114" t="s">
        <v>497</v>
      </c>
      <c r="C179" s="113" t="s">
        <v>559</v>
      </c>
      <c r="D179" s="113" t="s">
        <v>560</v>
      </c>
      <c r="E179" s="112">
        <v>5</v>
      </c>
      <c r="F179" s="119">
        <v>0.15590000000000001</v>
      </c>
    </row>
    <row r="180" spans="1:6" ht="21" customHeight="1" x14ac:dyDescent="0.2">
      <c r="A180" s="113" t="s">
        <v>561</v>
      </c>
      <c r="B180" s="114" t="s">
        <v>497</v>
      </c>
      <c r="C180" s="113" t="s">
        <v>227</v>
      </c>
      <c r="D180" s="113" t="s">
        <v>562</v>
      </c>
      <c r="E180" s="112">
        <v>6</v>
      </c>
      <c r="F180" s="119">
        <v>0.11650000000000001</v>
      </c>
    </row>
    <row r="181" spans="1:6" ht="21" customHeight="1" x14ac:dyDescent="0.2">
      <c r="A181" s="113" t="s">
        <v>563</v>
      </c>
      <c r="B181" s="114" t="s">
        <v>497</v>
      </c>
      <c r="C181" s="113" t="s">
        <v>564</v>
      </c>
      <c r="D181" s="113" t="s">
        <v>565</v>
      </c>
      <c r="E181" s="112">
        <v>7</v>
      </c>
      <c r="F181" s="119">
        <v>0.12479999999999999</v>
      </c>
    </row>
    <row r="182" spans="1:6" ht="21" customHeight="1" x14ac:dyDescent="0.2">
      <c r="A182" s="113" t="s">
        <v>566</v>
      </c>
      <c r="B182" s="114" t="s">
        <v>567</v>
      </c>
      <c r="C182" s="113" t="s">
        <v>568</v>
      </c>
      <c r="D182" s="113" t="s">
        <v>569</v>
      </c>
      <c r="E182" s="112">
        <v>8</v>
      </c>
      <c r="F182" s="119">
        <v>0.1452</v>
      </c>
    </row>
    <row r="183" spans="1:6" ht="21" customHeight="1" x14ac:dyDescent="0.2">
      <c r="A183" s="113" t="s">
        <v>570</v>
      </c>
      <c r="B183" s="114" t="s">
        <v>567</v>
      </c>
      <c r="C183" s="113" t="s">
        <v>571</v>
      </c>
      <c r="D183" s="113" t="s">
        <v>572</v>
      </c>
      <c r="E183" s="112">
        <v>1</v>
      </c>
      <c r="F183" s="120">
        <v>0.1474</v>
      </c>
    </row>
    <row r="184" spans="1:6" ht="21" customHeight="1" x14ac:dyDescent="0.2">
      <c r="A184" s="113" t="s">
        <v>573</v>
      </c>
      <c r="B184" s="114" t="s">
        <v>567</v>
      </c>
      <c r="C184" s="113" t="s">
        <v>574</v>
      </c>
      <c r="D184" s="113" t="s">
        <v>575</v>
      </c>
      <c r="E184" s="112">
        <v>2</v>
      </c>
      <c r="F184" s="120">
        <v>0.14099999999999999</v>
      </c>
    </row>
    <row r="185" spans="1:6" ht="21" customHeight="1" x14ac:dyDescent="0.2">
      <c r="A185" s="113" t="s">
        <v>576</v>
      </c>
      <c r="B185" s="114" t="s">
        <v>567</v>
      </c>
      <c r="C185" s="113" t="s">
        <v>577</v>
      </c>
      <c r="D185" s="113" t="s">
        <v>578</v>
      </c>
      <c r="E185" s="112">
        <v>3</v>
      </c>
      <c r="F185" s="120">
        <v>0.1444</v>
      </c>
    </row>
    <row r="186" spans="1:6" ht="21" customHeight="1" x14ac:dyDescent="0.2">
      <c r="A186" s="113" t="s">
        <v>579</v>
      </c>
      <c r="B186" s="114" t="s">
        <v>567</v>
      </c>
      <c r="C186" s="113" t="s">
        <v>580</v>
      </c>
      <c r="D186" s="113" t="s">
        <v>581</v>
      </c>
      <c r="E186" s="112">
        <v>4</v>
      </c>
      <c r="F186" s="120">
        <v>0.1671</v>
      </c>
    </row>
    <row r="187" spans="1:6" ht="21" customHeight="1" x14ac:dyDescent="0.2">
      <c r="A187" s="113" t="s">
        <v>582</v>
      </c>
      <c r="B187" s="114" t="s">
        <v>567</v>
      </c>
      <c r="C187" s="113" t="s">
        <v>583</v>
      </c>
      <c r="D187" s="113" t="s">
        <v>584</v>
      </c>
      <c r="E187" s="112">
        <v>5</v>
      </c>
      <c r="F187" s="119">
        <v>0.15590000000000001</v>
      </c>
    </row>
    <row r="188" spans="1:6" ht="21" customHeight="1" x14ac:dyDescent="0.2">
      <c r="A188" s="113" t="s">
        <v>585</v>
      </c>
      <c r="B188" s="114" t="s">
        <v>567</v>
      </c>
      <c r="C188" s="113" t="s">
        <v>586</v>
      </c>
      <c r="D188" s="113" t="s">
        <v>139</v>
      </c>
      <c r="E188" s="112">
        <v>6</v>
      </c>
      <c r="F188" s="119">
        <v>0.11650000000000001</v>
      </c>
    </row>
    <row r="189" spans="1:6" ht="21" customHeight="1" x14ac:dyDescent="0.2">
      <c r="A189" s="113" t="s">
        <v>587</v>
      </c>
      <c r="B189" s="114" t="s">
        <v>567</v>
      </c>
      <c r="C189" s="113" t="s">
        <v>588</v>
      </c>
      <c r="D189" s="113" t="s">
        <v>589</v>
      </c>
      <c r="E189" s="112">
        <v>7</v>
      </c>
      <c r="F189" s="119">
        <v>0.12479999999999999</v>
      </c>
    </row>
    <row r="190" spans="1:6" ht="21" customHeight="1" x14ac:dyDescent="0.2">
      <c r="A190" s="113" t="s">
        <v>590</v>
      </c>
      <c r="B190" s="114" t="s">
        <v>567</v>
      </c>
      <c r="C190" s="113" t="s">
        <v>591</v>
      </c>
      <c r="D190" s="113" t="s">
        <v>592</v>
      </c>
      <c r="E190" s="112">
        <v>8</v>
      </c>
      <c r="F190" s="119">
        <v>0.1452</v>
      </c>
    </row>
    <row r="191" spans="1:6" ht="21" customHeight="1" x14ac:dyDescent="0.2">
      <c r="A191" s="113" t="s">
        <v>593</v>
      </c>
      <c r="B191" s="114" t="s">
        <v>567</v>
      </c>
      <c r="C191" s="113" t="s">
        <v>594</v>
      </c>
      <c r="D191" s="113" t="s">
        <v>595</v>
      </c>
      <c r="E191" s="112">
        <v>1</v>
      </c>
      <c r="F191" s="120">
        <v>0.1474</v>
      </c>
    </row>
    <row r="192" spans="1:6" ht="21" customHeight="1" x14ac:dyDescent="0.2">
      <c r="A192" s="113" t="s">
        <v>596</v>
      </c>
      <c r="B192" s="114" t="s">
        <v>567</v>
      </c>
      <c r="C192" s="113" t="s">
        <v>470</v>
      </c>
      <c r="D192" s="113" t="s">
        <v>145</v>
      </c>
      <c r="E192" s="112">
        <v>2</v>
      </c>
      <c r="F192" s="120">
        <v>0.14099999999999999</v>
      </c>
    </row>
    <row r="193" spans="1:6" ht="21" customHeight="1" x14ac:dyDescent="0.2">
      <c r="A193" s="113" t="s">
        <v>597</v>
      </c>
      <c r="B193" s="114" t="s">
        <v>567</v>
      </c>
      <c r="C193" s="113" t="s">
        <v>598</v>
      </c>
      <c r="D193" s="113" t="s">
        <v>599</v>
      </c>
      <c r="E193" s="112">
        <v>3</v>
      </c>
      <c r="F193" s="120">
        <v>0.1444</v>
      </c>
    </row>
    <row r="194" spans="1:6" ht="21" customHeight="1" x14ac:dyDescent="0.2">
      <c r="A194" s="113" t="s">
        <v>600</v>
      </c>
      <c r="B194" s="114" t="s">
        <v>567</v>
      </c>
      <c r="C194" s="113" t="s">
        <v>601</v>
      </c>
      <c r="D194" s="113" t="s">
        <v>602</v>
      </c>
      <c r="E194" s="112">
        <v>4</v>
      </c>
      <c r="F194" s="120">
        <v>0.1671</v>
      </c>
    </row>
    <row r="195" spans="1:6" ht="21" customHeight="1" x14ac:dyDescent="0.2">
      <c r="A195" s="113" t="s">
        <v>603</v>
      </c>
      <c r="B195" s="114" t="s">
        <v>567</v>
      </c>
      <c r="C195" s="113" t="s">
        <v>604</v>
      </c>
      <c r="D195" s="113" t="s">
        <v>605</v>
      </c>
      <c r="E195" s="112">
        <v>5</v>
      </c>
      <c r="F195" s="119">
        <v>0.15590000000000001</v>
      </c>
    </row>
    <row r="196" spans="1:6" ht="21" customHeight="1" x14ac:dyDescent="0.2">
      <c r="A196" s="113" t="s">
        <v>606</v>
      </c>
      <c r="B196" s="114" t="s">
        <v>567</v>
      </c>
      <c r="C196" s="113" t="s">
        <v>607</v>
      </c>
      <c r="D196" s="113" t="s">
        <v>608</v>
      </c>
      <c r="E196" s="112">
        <v>6</v>
      </c>
      <c r="F196" s="119">
        <v>0.11650000000000001</v>
      </c>
    </row>
    <row r="197" spans="1:6" ht="21" customHeight="1" x14ac:dyDescent="0.2">
      <c r="A197" s="113" t="s">
        <v>609</v>
      </c>
      <c r="B197" s="114" t="s">
        <v>567</v>
      </c>
      <c r="C197" s="113" t="s">
        <v>610</v>
      </c>
      <c r="D197" s="113" t="s">
        <v>611</v>
      </c>
      <c r="E197" s="112">
        <v>7</v>
      </c>
      <c r="F197" s="119">
        <v>0.12479999999999999</v>
      </c>
    </row>
    <row r="198" spans="1:6" ht="21" customHeight="1" x14ac:dyDescent="0.2">
      <c r="A198" s="113" t="s">
        <v>612</v>
      </c>
      <c r="B198" s="114" t="s">
        <v>567</v>
      </c>
      <c r="C198" s="113" t="s">
        <v>332</v>
      </c>
      <c r="D198" s="113" t="s">
        <v>327</v>
      </c>
      <c r="E198" s="112">
        <v>8</v>
      </c>
      <c r="F198" s="119">
        <v>0.1452</v>
      </c>
    </row>
    <row r="199" spans="1:6" ht="21" customHeight="1" x14ac:dyDescent="0.2">
      <c r="A199" s="113" t="s">
        <v>613</v>
      </c>
      <c r="B199" s="114" t="s">
        <v>567</v>
      </c>
      <c r="C199" s="113" t="s">
        <v>614</v>
      </c>
      <c r="D199" s="113" t="s">
        <v>615</v>
      </c>
      <c r="E199" s="112">
        <v>1</v>
      </c>
      <c r="F199" s="120">
        <v>0.1474</v>
      </c>
    </row>
    <row r="200" spans="1:6" ht="21" customHeight="1" x14ac:dyDescent="0.2">
      <c r="A200" s="113" t="s">
        <v>616</v>
      </c>
      <c r="B200" s="114" t="s">
        <v>567</v>
      </c>
      <c r="C200" s="113" t="s">
        <v>617</v>
      </c>
      <c r="D200" s="113" t="s">
        <v>618</v>
      </c>
      <c r="E200" s="112">
        <v>2</v>
      </c>
      <c r="F200" s="120">
        <v>0.14099999999999999</v>
      </c>
    </row>
    <row r="201" spans="1:6" ht="21" customHeight="1" x14ac:dyDescent="0.2">
      <c r="A201" s="113"/>
      <c r="B201" s="114"/>
      <c r="C201" s="113"/>
      <c r="D201" s="113"/>
      <c r="E201" s="112">
        <v>3</v>
      </c>
      <c r="F201" s="120">
        <v>0.1444</v>
      </c>
    </row>
    <row r="202" spans="1:6" ht="21" customHeight="1" x14ac:dyDescent="0.2">
      <c r="A202" s="113"/>
      <c r="B202" s="114"/>
      <c r="C202" s="113"/>
      <c r="D202" s="113"/>
      <c r="E202" s="112">
        <v>4</v>
      </c>
      <c r="F202" s="120">
        <v>0.1671</v>
      </c>
    </row>
    <row r="203" spans="1:6" ht="21" customHeight="1" x14ac:dyDescent="0.2">
      <c r="A203" s="113"/>
      <c r="B203" s="114"/>
      <c r="C203" s="113"/>
      <c r="D203" s="113"/>
      <c r="E203" s="112">
        <v>5</v>
      </c>
      <c r="F203" s="119">
        <v>0.15590000000000001</v>
      </c>
    </row>
    <row r="204" spans="1:6" ht="21" customHeight="1" x14ac:dyDescent="0.2">
      <c r="A204" s="113"/>
      <c r="B204" s="114"/>
      <c r="C204" s="113"/>
      <c r="D204" s="113"/>
      <c r="E204" s="112">
        <v>6</v>
      </c>
      <c r="F204" s="119">
        <v>0.11650000000000001</v>
      </c>
    </row>
    <row r="205" spans="1:6" ht="21" customHeight="1" x14ac:dyDescent="0.2">
      <c r="A205" s="113"/>
      <c r="B205" s="114"/>
      <c r="C205" s="113"/>
      <c r="D205" s="113"/>
      <c r="E205" s="112">
        <v>7</v>
      </c>
      <c r="F205" s="119">
        <v>0.12479999999999999</v>
      </c>
    </row>
    <row r="206" spans="1:6" ht="21" customHeight="1" x14ac:dyDescent="0.2">
      <c r="A206" s="113"/>
      <c r="B206" s="114"/>
      <c r="C206" s="113"/>
      <c r="D206" s="113"/>
      <c r="E206" s="112">
        <v>8</v>
      </c>
      <c r="F206" s="119">
        <v>0.1452</v>
      </c>
    </row>
    <row r="207" spans="1:6" ht="21" customHeight="1" x14ac:dyDescent="0.2">
      <c r="A207" s="113"/>
      <c r="B207" s="114"/>
      <c r="C207" s="115"/>
      <c r="D207" s="115"/>
      <c r="E207" s="112">
        <v>1</v>
      </c>
      <c r="F207" s="120">
        <v>0.1474</v>
      </c>
    </row>
    <row r="208" spans="1:6" ht="21" customHeight="1" x14ac:dyDescent="0.2">
      <c r="A208" s="113"/>
      <c r="B208" s="114"/>
      <c r="C208" s="113"/>
      <c r="D208" s="113"/>
      <c r="E208" s="112">
        <v>2</v>
      </c>
      <c r="F208" s="120">
        <v>0.14099999999999999</v>
      </c>
    </row>
    <row r="209" spans="1:6" ht="21" customHeight="1" x14ac:dyDescent="0.2">
      <c r="A209" s="113"/>
      <c r="B209" s="114"/>
      <c r="C209" s="113"/>
      <c r="D209" s="113"/>
      <c r="E209" s="112">
        <v>3</v>
      </c>
      <c r="F209" s="120">
        <v>0.1444</v>
      </c>
    </row>
    <row r="210" spans="1:6" ht="21" customHeight="1" x14ac:dyDescent="0.2">
      <c r="A210" s="113"/>
      <c r="B210" s="114"/>
      <c r="C210" s="113"/>
      <c r="D210" s="113"/>
      <c r="E210" s="112">
        <v>4</v>
      </c>
      <c r="F210" s="120">
        <v>0.1671</v>
      </c>
    </row>
    <row r="211" spans="1:6" ht="21" customHeight="1" x14ac:dyDescent="0.2">
      <c r="A211" s="113"/>
      <c r="B211" s="114"/>
      <c r="C211" s="113"/>
      <c r="D211" s="113"/>
      <c r="E211" s="112">
        <v>5</v>
      </c>
      <c r="F211" s="119">
        <v>0.15590000000000001</v>
      </c>
    </row>
    <row r="212" spans="1:6" ht="21" customHeight="1" x14ac:dyDescent="0.2">
      <c r="A212" s="113"/>
      <c r="B212" s="114"/>
      <c r="C212" s="113"/>
      <c r="D212" s="113"/>
      <c r="E212" s="112">
        <v>6</v>
      </c>
      <c r="F212" s="119">
        <v>0.11650000000000001</v>
      </c>
    </row>
    <row r="213" spans="1:6" ht="21" customHeight="1" x14ac:dyDescent="0.2">
      <c r="A213" s="113"/>
      <c r="B213" s="114"/>
      <c r="C213" s="113"/>
      <c r="D213" s="113"/>
      <c r="E213" s="112">
        <v>7</v>
      </c>
      <c r="F213" s="119">
        <v>0.12479999999999999</v>
      </c>
    </row>
    <row r="214" spans="1:6" ht="21" customHeight="1" x14ac:dyDescent="0.2">
      <c r="A214" s="113"/>
      <c r="B214" s="114"/>
      <c r="C214" s="113"/>
      <c r="D214" s="113"/>
      <c r="E214" s="112">
        <v>8</v>
      </c>
      <c r="F214" s="119">
        <v>0.1452</v>
      </c>
    </row>
    <row r="215" spans="1:6" ht="21" customHeight="1" x14ac:dyDescent="0.2">
      <c r="A215" s="113"/>
      <c r="B215" s="114"/>
      <c r="C215" s="113"/>
      <c r="D215" s="113"/>
      <c r="E215" s="112">
        <v>1</v>
      </c>
      <c r="F215" s="120">
        <v>0.1474</v>
      </c>
    </row>
    <row r="216" spans="1:6" ht="21" customHeight="1" x14ac:dyDescent="0.2">
      <c r="A216" s="113"/>
      <c r="B216" s="114"/>
      <c r="C216" s="113"/>
      <c r="D216" s="113"/>
      <c r="E216" s="112">
        <v>2</v>
      </c>
      <c r="F216" s="120">
        <v>0.14099999999999999</v>
      </c>
    </row>
    <row r="217" spans="1:6" ht="21" customHeight="1" x14ac:dyDescent="0.2">
      <c r="A217" s="113"/>
      <c r="B217" s="114"/>
      <c r="C217" s="113"/>
      <c r="D217" s="113"/>
      <c r="E217" s="112">
        <v>3</v>
      </c>
      <c r="F217" s="120">
        <v>0.1444</v>
      </c>
    </row>
    <row r="218" spans="1:6" ht="21" customHeight="1" x14ac:dyDescent="0.2">
      <c r="A218" s="113"/>
      <c r="B218" s="114"/>
      <c r="C218" s="113"/>
      <c r="D218" s="113"/>
      <c r="E218" s="112">
        <v>4</v>
      </c>
      <c r="F218" s="120">
        <v>0.1671</v>
      </c>
    </row>
    <row r="219" spans="1:6" ht="21" customHeight="1" x14ac:dyDescent="0.2">
      <c r="A219" s="113"/>
      <c r="B219" s="114"/>
      <c r="C219" s="113"/>
      <c r="D219" s="113"/>
      <c r="E219" s="112">
        <v>5</v>
      </c>
      <c r="F219" s="119">
        <v>0.15590000000000001</v>
      </c>
    </row>
    <row r="220" spans="1:6" ht="21" customHeight="1" x14ac:dyDescent="0.2">
      <c r="A220" s="113"/>
      <c r="B220" s="114"/>
      <c r="C220" s="113"/>
      <c r="D220" s="113"/>
      <c r="E220" s="112">
        <v>6</v>
      </c>
      <c r="F220" s="119">
        <v>0.11650000000000001</v>
      </c>
    </row>
    <row r="221" spans="1:6" ht="21" customHeight="1" x14ac:dyDescent="0.2">
      <c r="A221" s="113"/>
      <c r="B221" s="114"/>
      <c r="C221" s="113"/>
      <c r="D221" s="113"/>
      <c r="E221" s="112">
        <v>7</v>
      </c>
      <c r="F221" s="119">
        <v>0.12479999999999999</v>
      </c>
    </row>
    <row r="222" spans="1:6" ht="21" customHeight="1" x14ac:dyDescent="0.2">
      <c r="A222" s="113"/>
      <c r="B222" s="114"/>
      <c r="C222" s="113"/>
      <c r="D222" s="113"/>
      <c r="E222" s="112">
        <v>8</v>
      </c>
      <c r="F222" s="119">
        <v>0.1452</v>
      </c>
    </row>
    <row r="223" spans="1:6" ht="21" customHeight="1" x14ac:dyDescent="0.2">
      <c r="A223" s="113"/>
      <c r="B223" s="114"/>
      <c r="C223" s="113"/>
      <c r="D223" s="113"/>
      <c r="E223" s="112">
        <v>1</v>
      </c>
      <c r="F223" s="120">
        <v>0.1474</v>
      </c>
    </row>
    <row r="224" spans="1:6" ht="21" customHeight="1" x14ac:dyDescent="0.2">
      <c r="A224" s="113"/>
      <c r="B224" s="114"/>
      <c r="C224" s="113"/>
      <c r="D224" s="113"/>
      <c r="E224" s="112">
        <v>2</v>
      </c>
      <c r="F224" s="120">
        <v>0.14099999999999999</v>
      </c>
    </row>
    <row r="225" spans="1:6" ht="21" customHeight="1" x14ac:dyDescent="0.2">
      <c r="A225" s="113"/>
      <c r="B225" s="114"/>
      <c r="C225" s="113"/>
      <c r="D225" s="113"/>
      <c r="E225" s="112">
        <v>3</v>
      </c>
      <c r="F225" s="120">
        <v>0.1444</v>
      </c>
    </row>
    <row r="226" spans="1:6" ht="21" customHeight="1" x14ac:dyDescent="0.2">
      <c r="A226" s="113"/>
      <c r="B226" s="114"/>
      <c r="C226" s="113"/>
      <c r="D226" s="113"/>
      <c r="E226" s="112">
        <v>4</v>
      </c>
      <c r="F226" s="120">
        <v>0.1671</v>
      </c>
    </row>
    <row r="227" spans="1:6" ht="21" customHeight="1" x14ac:dyDescent="0.2">
      <c r="A227" s="113"/>
      <c r="B227" s="114"/>
      <c r="C227" s="113"/>
      <c r="D227" s="113"/>
      <c r="E227" s="112">
        <v>5</v>
      </c>
      <c r="F227" s="119">
        <v>0.15590000000000001</v>
      </c>
    </row>
    <row r="228" spans="1:6" ht="21" customHeight="1" x14ac:dyDescent="0.2">
      <c r="A228" s="113"/>
      <c r="B228" s="114"/>
      <c r="C228" s="113"/>
      <c r="D228" s="113"/>
      <c r="E228" s="112">
        <v>6</v>
      </c>
      <c r="F228" s="119">
        <v>0.11650000000000001</v>
      </c>
    </row>
    <row r="229" spans="1:6" ht="21" customHeight="1" x14ac:dyDescent="0.2">
      <c r="A229" s="113"/>
      <c r="B229" s="114"/>
      <c r="C229" s="113"/>
      <c r="D229" s="113"/>
      <c r="E229" s="112">
        <v>7</v>
      </c>
      <c r="F229" s="119">
        <v>0.12479999999999999</v>
      </c>
    </row>
    <row r="230" spans="1:6" ht="21" customHeight="1" x14ac:dyDescent="0.2">
      <c r="A230" s="113"/>
      <c r="B230" s="114"/>
      <c r="C230" s="113"/>
      <c r="D230" s="113"/>
      <c r="E230" s="112">
        <v>8</v>
      </c>
      <c r="F230" s="119">
        <v>0.1452</v>
      </c>
    </row>
    <row r="231" spans="1:6" ht="21" customHeight="1" x14ac:dyDescent="0.2">
      <c r="A231" s="113"/>
      <c r="B231" s="114"/>
      <c r="C231" s="113"/>
      <c r="D231" s="113"/>
      <c r="E231" s="112">
        <v>1</v>
      </c>
      <c r="F231" s="120">
        <v>0.1474</v>
      </c>
    </row>
    <row r="232" spans="1:6" ht="21" customHeight="1" x14ac:dyDescent="0.2">
      <c r="A232" s="113"/>
      <c r="B232" s="114"/>
      <c r="C232" s="113"/>
      <c r="D232" s="113"/>
      <c r="E232" s="112">
        <v>2</v>
      </c>
      <c r="F232" s="120">
        <v>0.14099999999999999</v>
      </c>
    </row>
    <row r="233" spans="1:6" ht="21" customHeight="1" x14ac:dyDescent="0.2">
      <c r="A233" s="113"/>
      <c r="B233" s="114"/>
      <c r="C233" s="113"/>
      <c r="D233" s="113"/>
      <c r="E233" s="112">
        <v>3</v>
      </c>
      <c r="F233" s="120">
        <v>0.1444</v>
      </c>
    </row>
    <row r="234" spans="1:6" ht="21" customHeight="1" x14ac:dyDescent="0.2">
      <c r="A234" s="113"/>
      <c r="B234" s="114"/>
      <c r="C234" s="113"/>
      <c r="D234" s="113"/>
      <c r="E234" s="112">
        <v>4</v>
      </c>
      <c r="F234" s="120">
        <v>0.1671</v>
      </c>
    </row>
    <row r="235" spans="1:6" ht="21" customHeight="1" x14ac:dyDescent="0.2">
      <c r="A235" s="113"/>
      <c r="B235" s="114"/>
      <c r="C235" s="113"/>
      <c r="D235" s="113"/>
      <c r="E235" s="112">
        <v>5</v>
      </c>
      <c r="F235" s="119">
        <v>0.15590000000000001</v>
      </c>
    </row>
    <row r="236" spans="1:6" ht="21" customHeight="1" x14ac:dyDescent="0.2">
      <c r="A236" s="113"/>
      <c r="B236" s="114"/>
      <c r="C236" s="113"/>
      <c r="D236" s="113"/>
      <c r="E236" s="112">
        <v>6</v>
      </c>
      <c r="F236" s="119">
        <v>0.11650000000000001</v>
      </c>
    </row>
    <row r="237" spans="1:6" ht="21" customHeight="1" x14ac:dyDescent="0.2">
      <c r="A237" s="113"/>
      <c r="B237" s="114"/>
      <c r="C237" s="113"/>
      <c r="D237" s="113"/>
      <c r="E237" s="112">
        <v>7</v>
      </c>
      <c r="F237" s="119">
        <v>0.12479999999999999</v>
      </c>
    </row>
    <row r="238" spans="1:6" ht="21" customHeight="1" x14ac:dyDescent="0.2">
      <c r="A238" s="113"/>
      <c r="B238" s="114"/>
      <c r="C238" s="113"/>
      <c r="D238" s="113"/>
      <c r="E238" s="112">
        <v>8</v>
      </c>
      <c r="F238" s="119">
        <v>0.1452</v>
      </c>
    </row>
    <row r="239" spans="1:6" ht="21" customHeight="1" x14ac:dyDescent="0.2">
      <c r="A239" s="113"/>
      <c r="B239" s="114"/>
      <c r="C239" s="113"/>
      <c r="D239" s="113"/>
      <c r="E239" s="112">
        <v>1</v>
      </c>
      <c r="F239" s="120">
        <v>0.1474</v>
      </c>
    </row>
    <row r="240" spans="1:6" ht="21" customHeight="1" x14ac:dyDescent="0.2">
      <c r="A240" s="113"/>
      <c r="B240" s="114"/>
      <c r="C240" s="113"/>
      <c r="D240" s="113"/>
      <c r="E240" s="112">
        <v>2</v>
      </c>
      <c r="F240" s="120">
        <v>0.14099999999999999</v>
      </c>
    </row>
    <row r="241" spans="1:6" ht="21" customHeight="1" x14ac:dyDescent="0.2">
      <c r="A241" s="113"/>
      <c r="B241" s="114"/>
      <c r="C241" s="113"/>
      <c r="D241" s="113"/>
      <c r="E241" s="112">
        <v>3</v>
      </c>
      <c r="F241" s="120">
        <v>0.1444</v>
      </c>
    </row>
    <row r="242" spans="1:6" ht="21" customHeight="1" x14ac:dyDescent="0.2">
      <c r="A242" s="113"/>
      <c r="B242" s="114"/>
      <c r="C242" s="113"/>
      <c r="D242" s="113"/>
      <c r="E242" s="112">
        <v>4</v>
      </c>
      <c r="F242" s="120">
        <v>0.1671</v>
      </c>
    </row>
    <row r="243" spans="1:6" ht="21" customHeight="1" x14ac:dyDescent="0.2">
      <c r="A243" s="113"/>
      <c r="B243" s="114"/>
      <c r="C243" s="113"/>
      <c r="D243" s="113"/>
      <c r="E243" s="112">
        <v>5</v>
      </c>
      <c r="F243" s="119">
        <v>0.15590000000000001</v>
      </c>
    </row>
    <row r="244" spans="1:6" ht="21" customHeight="1" x14ac:dyDescent="0.2">
      <c r="A244" s="113"/>
      <c r="B244" s="114"/>
      <c r="C244" s="113"/>
      <c r="D244" s="113"/>
      <c r="E244" s="112">
        <v>6</v>
      </c>
      <c r="F244" s="119">
        <v>0.11650000000000001</v>
      </c>
    </row>
    <row r="245" spans="1:6" ht="21" customHeight="1" x14ac:dyDescent="0.2">
      <c r="A245" s="113"/>
      <c r="B245" s="114"/>
      <c r="C245" s="113"/>
      <c r="D245" s="113"/>
      <c r="E245" s="112">
        <v>7</v>
      </c>
      <c r="F245" s="119">
        <v>0.12479999999999999</v>
      </c>
    </row>
    <row r="246" spans="1:6" ht="21" customHeight="1" x14ac:dyDescent="0.2">
      <c r="A246" s="113"/>
      <c r="B246" s="114"/>
      <c r="C246" s="113"/>
      <c r="D246" s="113"/>
      <c r="E246" s="112">
        <v>8</v>
      </c>
      <c r="F246" s="119">
        <v>0.1452</v>
      </c>
    </row>
    <row r="247" spans="1:6" ht="21" customHeight="1" x14ac:dyDescent="0.2">
      <c r="A247" s="113"/>
      <c r="B247" s="114"/>
      <c r="C247" s="113"/>
      <c r="D247" s="113"/>
      <c r="E247" s="112">
        <v>1</v>
      </c>
      <c r="F247" s="120">
        <v>0.1474</v>
      </c>
    </row>
    <row r="248" spans="1:6" ht="21" customHeight="1" x14ac:dyDescent="0.2">
      <c r="A248" s="113"/>
      <c r="B248" s="114"/>
      <c r="C248" s="113"/>
      <c r="D248" s="113"/>
      <c r="E248" s="112">
        <v>2</v>
      </c>
      <c r="F248" s="120">
        <v>0.14099999999999999</v>
      </c>
    </row>
    <row r="249" spans="1:6" ht="21" customHeight="1" x14ac:dyDescent="0.2">
      <c r="A249" s="113"/>
      <c r="B249" s="114"/>
      <c r="C249" s="113"/>
      <c r="D249" s="113"/>
      <c r="E249" s="112">
        <v>3</v>
      </c>
      <c r="F249" s="120">
        <v>0.1444</v>
      </c>
    </row>
    <row r="250" spans="1:6" ht="21" customHeight="1" x14ac:dyDescent="0.2">
      <c r="A250" s="113"/>
      <c r="B250" s="114"/>
      <c r="C250" s="113"/>
      <c r="D250" s="113"/>
      <c r="E250" s="112">
        <v>4</v>
      </c>
      <c r="F250" s="120">
        <v>0.1671</v>
      </c>
    </row>
    <row r="251" spans="1:6" ht="21" customHeight="1" x14ac:dyDescent="0.2">
      <c r="A251" s="113"/>
      <c r="B251" s="114"/>
      <c r="C251" s="113"/>
      <c r="D251" s="113"/>
      <c r="E251" s="112">
        <v>5</v>
      </c>
      <c r="F251" s="119">
        <v>0.15590000000000001</v>
      </c>
    </row>
    <row r="252" spans="1:6" ht="21" customHeight="1" x14ac:dyDescent="0.2">
      <c r="A252" s="113"/>
      <c r="B252" s="114"/>
      <c r="C252" s="113"/>
      <c r="D252" s="113"/>
      <c r="E252" s="112">
        <v>6</v>
      </c>
      <c r="F252" s="119">
        <v>0.11650000000000001</v>
      </c>
    </row>
    <row r="253" spans="1:6" ht="21" customHeight="1" x14ac:dyDescent="0.2">
      <c r="A253" s="113"/>
      <c r="B253" s="114"/>
      <c r="C253" s="113"/>
      <c r="D253" s="113"/>
      <c r="E253" s="112">
        <v>7</v>
      </c>
      <c r="F253" s="119">
        <v>0.12479999999999999</v>
      </c>
    </row>
    <row r="254" spans="1:6" ht="21" customHeight="1" x14ac:dyDescent="0.2">
      <c r="A254" s="113"/>
      <c r="B254" s="114"/>
      <c r="C254" s="113"/>
      <c r="D254" s="113"/>
      <c r="E254" s="112">
        <v>8</v>
      </c>
      <c r="F254" s="119">
        <v>0.1452</v>
      </c>
    </row>
    <row r="255" spans="1:6" ht="21" customHeight="1" x14ac:dyDescent="0.2">
      <c r="A255" s="113"/>
      <c r="B255" s="114"/>
      <c r="C255" s="113"/>
      <c r="D255" s="113"/>
      <c r="E255" s="112">
        <v>1</v>
      </c>
      <c r="F255" s="120">
        <v>0.1474</v>
      </c>
    </row>
    <row r="256" spans="1:6" ht="21" customHeight="1" x14ac:dyDescent="0.2">
      <c r="A256" s="113"/>
      <c r="B256" s="114"/>
      <c r="C256" s="113"/>
      <c r="D256" s="113"/>
      <c r="E256" s="112">
        <v>2</v>
      </c>
      <c r="F256" s="120">
        <v>0.14099999999999999</v>
      </c>
    </row>
    <row r="257" spans="1:6" ht="21" customHeight="1" x14ac:dyDescent="0.2">
      <c r="A257" s="113"/>
      <c r="B257" s="114"/>
      <c r="C257" s="113"/>
      <c r="D257" s="113"/>
      <c r="E257" s="112">
        <v>3</v>
      </c>
      <c r="F257" s="120">
        <v>0.1444</v>
      </c>
    </row>
    <row r="258" spans="1:6" ht="21" customHeight="1" x14ac:dyDescent="0.2">
      <c r="A258" s="113"/>
      <c r="B258" s="114"/>
      <c r="C258" s="113"/>
      <c r="D258" s="113"/>
      <c r="E258" s="112">
        <v>4</v>
      </c>
      <c r="F258" s="120">
        <v>0.1671</v>
      </c>
    </row>
    <row r="259" spans="1:6" ht="21" customHeight="1" x14ac:dyDescent="0.2">
      <c r="A259" s="113"/>
      <c r="B259" s="114"/>
      <c r="C259" s="113"/>
      <c r="D259" s="113"/>
      <c r="E259" s="112">
        <v>5</v>
      </c>
      <c r="F259" s="119">
        <v>0.15590000000000001</v>
      </c>
    </row>
    <row r="260" spans="1:6" ht="21" customHeight="1" x14ac:dyDescent="0.2">
      <c r="A260" s="113"/>
      <c r="B260" s="114"/>
      <c r="C260" s="113"/>
      <c r="D260" s="113"/>
      <c r="E260" s="112">
        <v>6</v>
      </c>
      <c r="F260" s="119">
        <v>0.11650000000000001</v>
      </c>
    </row>
    <row r="261" spans="1:6" ht="21" customHeight="1" x14ac:dyDescent="0.2">
      <c r="A261" s="113"/>
      <c r="B261" s="114"/>
      <c r="C261" s="113"/>
      <c r="D261" s="113"/>
      <c r="E261" s="112">
        <v>7</v>
      </c>
      <c r="F261" s="119">
        <v>0.12479999999999999</v>
      </c>
    </row>
    <row r="262" spans="1:6" ht="21" customHeight="1" x14ac:dyDescent="0.2">
      <c r="A262" s="113"/>
      <c r="B262" s="114"/>
      <c r="C262" s="113"/>
      <c r="D262" s="113"/>
      <c r="E262" s="112">
        <v>8</v>
      </c>
      <c r="F262" s="119">
        <v>0.1452</v>
      </c>
    </row>
    <row r="263" spans="1:6" ht="21" customHeight="1" x14ac:dyDescent="0.2">
      <c r="A263" s="113"/>
      <c r="B263" s="114"/>
      <c r="C263" s="113"/>
      <c r="D263" s="113"/>
      <c r="E263" s="112">
        <v>1</v>
      </c>
      <c r="F263" s="120">
        <v>0.1474</v>
      </c>
    </row>
    <row r="264" spans="1:6" ht="21" customHeight="1" x14ac:dyDescent="0.2">
      <c r="A264" s="113"/>
      <c r="B264" s="114"/>
      <c r="C264" s="113"/>
      <c r="D264" s="113"/>
      <c r="E264" s="112">
        <v>2</v>
      </c>
      <c r="F264" s="120">
        <v>0.14099999999999999</v>
      </c>
    </row>
    <row r="265" spans="1:6" ht="21" customHeight="1" x14ac:dyDescent="0.2">
      <c r="A265" s="113"/>
      <c r="B265" s="121"/>
      <c r="C265" s="113"/>
      <c r="D265" s="113"/>
      <c r="E265" s="112">
        <v>3</v>
      </c>
      <c r="F265" s="120">
        <v>0.1444</v>
      </c>
    </row>
    <row r="266" spans="1:6" ht="21" customHeight="1" x14ac:dyDescent="0.2">
      <c r="A266" s="113"/>
      <c r="B266" s="121"/>
      <c r="C266" s="113"/>
      <c r="D266" s="113"/>
      <c r="E266" s="112">
        <v>4</v>
      </c>
      <c r="F266" s="120">
        <v>0.1671</v>
      </c>
    </row>
    <row r="267" spans="1:6" ht="21" customHeight="1" x14ac:dyDescent="0.2">
      <c r="A267" s="113"/>
      <c r="B267" s="121"/>
      <c r="C267" s="113"/>
      <c r="D267" s="113"/>
      <c r="E267" s="112">
        <v>5</v>
      </c>
      <c r="F267" s="119">
        <v>0.15590000000000001</v>
      </c>
    </row>
    <row r="268" spans="1:6" ht="21" customHeight="1" x14ac:dyDescent="0.2">
      <c r="A268" s="113"/>
      <c r="B268" s="121"/>
      <c r="C268" s="113"/>
      <c r="D268" s="113"/>
      <c r="E268" s="112">
        <v>6</v>
      </c>
      <c r="F268" s="119">
        <v>0.11650000000000001</v>
      </c>
    </row>
    <row r="269" spans="1:6" ht="21" customHeight="1" x14ac:dyDescent="0.2">
      <c r="A269" s="113"/>
      <c r="B269" s="121"/>
      <c r="C269" s="113"/>
      <c r="D269" s="113"/>
      <c r="E269" s="112">
        <v>7</v>
      </c>
      <c r="F269" s="119">
        <v>0.12479999999999999</v>
      </c>
    </row>
    <row r="270" spans="1:6" ht="21" customHeight="1" x14ac:dyDescent="0.2">
      <c r="A270" s="113"/>
      <c r="B270" s="121"/>
      <c r="C270" s="113"/>
      <c r="D270" s="113"/>
      <c r="E270" s="112">
        <v>8</v>
      </c>
      <c r="F270" s="119">
        <v>0.1452</v>
      </c>
    </row>
    <row r="271" spans="1:6" ht="21" customHeight="1" x14ac:dyDescent="0.2">
      <c r="A271" s="113"/>
      <c r="B271" s="121"/>
      <c r="C271" s="113"/>
      <c r="D271" s="113"/>
      <c r="E271" s="112">
        <v>1</v>
      </c>
      <c r="F271" s="120">
        <v>0.1474</v>
      </c>
    </row>
    <row r="272" spans="1:6" ht="21" customHeight="1" x14ac:dyDescent="0.2">
      <c r="A272" s="113"/>
      <c r="B272" s="121"/>
      <c r="C272" s="113"/>
      <c r="D272" s="113"/>
      <c r="E272" s="112">
        <v>2</v>
      </c>
      <c r="F272" s="120">
        <v>0.14099999999999999</v>
      </c>
    </row>
    <row r="273" spans="1:6" ht="21" customHeight="1" x14ac:dyDescent="0.2">
      <c r="A273" s="113"/>
      <c r="B273" s="121"/>
      <c r="C273" s="113"/>
      <c r="D273" s="113"/>
      <c r="E273" s="112">
        <v>3</v>
      </c>
      <c r="F273" s="120">
        <v>0.1444</v>
      </c>
    </row>
    <row r="274" spans="1:6" ht="21" customHeight="1" x14ac:dyDescent="0.2">
      <c r="A274" s="113"/>
      <c r="B274" s="121"/>
      <c r="C274" s="113"/>
      <c r="D274" s="113"/>
      <c r="E274" s="112">
        <v>4</v>
      </c>
      <c r="F274" s="120">
        <v>0.1671</v>
      </c>
    </row>
    <row r="275" spans="1:6" ht="21" customHeight="1" x14ac:dyDescent="0.2">
      <c r="A275" s="113"/>
      <c r="B275" s="121"/>
      <c r="C275" s="113"/>
      <c r="D275" s="113"/>
      <c r="E275" s="112">
        <v>5</v>
      </c>
      <c r="F275" s="119">
        <v>0.15590000000000001</v>
      </c>
    </row>
    <row r="276" spans="1:6" ht="21" customHeight="1" x14ac:dyDescent="0.2">
      <c r="A276" s="113"/>
      <c r="B276" s="121"/>
      <c r="C276" s="113"/>
      <c r="D276" s="113"/>
      <c r="E276" s="112">
        <v>6</v>
      </c>
      <c r="F276" s="119">
        <v>0.11650000000000001</v>
      </c>
    </row>
    <row r="277" spans="1:6" ht="21" customHeight="1" x14ac:dyDescent="0.2">
      <c r="A277" s="113"/>
      <c r="B277" s="121"/>
      <c r="C277" s="113"/>
      <c r="D277" s="113"/>
      <c r="E277" s="112">
        <v>7</v>
      </c>
      <c r="F277" s="119">
        <v>0.12479999999999999</v>
      </c>
    </row>
    <row r="278" spans="1:6" ht="21" customHeight="1" x14ac:dyDescent="0.2">
      <c r="A278" s="113"/>
      <c r="B278" s="121"/>
      <c r="C278" s="113"/>
      <c r="D278" s="113"/>
      <c r="E278" s="112">
        <v>8</v>
      </c>
      <c r="F278" s="119">
        <v>0.1452</v>
      </c>
    </row>
    <row r="279" spans="1:6" ht="21" customHeight="1" x14ac:dyDescent="0.2">
      <c r="A279" s="113"/>
      <c r="B279" s="121"/>
      <c r="C279" s="113"/>
      <c r="D279" s="113"/>
      <c r="E279" s="112">
        <v>1</v>
      </c>
      <c r="F279" s="120">
        <v>0.1474</v>
      </c>
    </row>
    <row r="280" spans="1:6" ht="21" customHeight="1" x14ac:dyDescent="0.2">
      <c r="E280" s="112">
        <v>2</v>
      </c>
      <c r="F280" s="120">
        <v>0.14099999999999999</v>
      </c>
    </row>
    <row r="281" spans="1:6" ht="21" customHeight="1" x14ac:dyDescent="0.2">
      <c r="E281" s="112">
        <v>3</v>
      </c>
      <c r="F281" s="120">
        <v>0.1444</v>
      </c>
    </row>
    <row r="282" spans="1:6" ht="21" customHeight="1" x14ac:dyDescent="0.2">
      <c r="E282" s="112">
        <v>4</v>
      </c>
      <c r="F282" s="120">
        <v>0.1671</v>
      </c>
    </row>
    <row r="283" spans="1:6" ht="21" customHeight="1" x14ac:dyDescent="0.2">
      <c r="E283" s="112">
        <v>5</v>
      </c>
      <c r="F283" s="119">
        <v>0.15590000000000001</v>
      </c>
    </row>
    <row r="284" spans="1:6" ht="21" customHeight="1" x14ac:dyDescent="0.2">
      <c r="E284" s="112">
        <v>6</v>
      </c>
      <c r="F284" s="119">
        <v>0.11650000000000001</v>
      </c>
    </row>
    <row r="285" spans="1:6" ht="21" customHeight="1" x14ac:dyDescent="0.2">
      <c r="E285" s="112">
        <v>7</v>
      </c>
      <c r="F285" s="119">
        <v>0.12479999999999999</v>
      </c>
    </row>
    <row r="286" spans="1:6" ht="21" customHeight="1" x14ac:dyDescent="0.2">
      <c r="E286" s="112">
        <v>8</v>
      </c>
      <c r="F286" s="119">
        <v>0.1452</v>
      </c>
    </row>
    <row r="287" spans="1:6" ht="21" customHeight="1" x14ac:dyDescent="0.2">
      <c r="E287" s="112">
        <v>1</v>
      </c>
      <c r="F287" s="120">
        <v>0.1474</v>
      </c>
    </row>
    <row r="288" spans="1:6" ht="21" customHeight="1" x14ac:dyDescent="0.2">
      <c r="E288" s="112">
        <v>2</v>
      </c>
      <c r="F288" s="120">
        <v>0.14099999999999999</v>
      </c>
    </row>
    <row r="289" spans="5:6" ht="21" customHeight="1" x14ac:dyDescent="0.2">
      <c r="E289" s="112">
        <v>3</v>
      </c>
      <c r="F289" s="120">
        <v>0.1444</v>
      </c>
    </row>
    <row r="290" spans="5:6" ht="21" customHeight="1" x14ac:dyDescent="0.2">
      <c r="E290" s="112">
        <v>4</v>
      </c>
      <c r="F290" s="120">
        <v>0.1671</v>
      </c>
    </row>
    <row r="291" spans="5:6" ht="21" customHeight="1" x14ac:dyDescent="0.2">
      <c r="E291" s="112">
        <v>5</v>
      </c>
      <c r="F291" s="119">
        <v>0.15590000000000001</v>
      </c>
    </row>
    <row r="292" spans="5:6" ht="21" customHeight="1" x14ac:dyDescent="0.2">
      <c r="E292" s="112">
        <v>6</v>
      </c>
      <c r="F292" s="119">
        <v>0.11650000000000001</v>
      </c>
    </row>
    <row r="293" spans="5:6" ht="21" customHeight="1" x14ac:dyDescent="0.2">
      <c r="E293" s="112">
        <v>7</v>
      </c>
      <c r="F293" s="119">
        <v>0.12479999999999999</v>
      </c>
    </row>
    <row r="294" spans="5:6" ht="21" customHeight="1" x14ac:dyDescent="0.2">
      <c r="E294" s="112">
        <v>8</v>
      </c>
      <c r="F294" s="119">
        <v>0.1452</v>
      </c>
    </row>
    <row r="295" spans="5:6" ht="21" customHeight="1" x14ac:dyDescent="0.2">
      <c r="E295" s="112"/>
      <c r="F295" s="120"/>
    </row>
    <row r="296" spans="5:6" ht="21" customHeight="1" x14ac:dyDescent="0.2">
      <c r="E296" s="112"/>
      <c r="F296" s="119"/>
    </row>
    <row r="297" spans="5:6" ht="21" customHeight="1" x14ac:dyDescent="0.2">
      <c r="E297" s="112"/>
      <c r="F297" s="119"/>
    </row>
    <row r="298" spans="5:6" ht="21" customHeight="1" x14ac:dyDescent="0.2">
      <c r="E298" s="112"/>
      <c r="F298" s="119"/>
    </row>
    <row r="299" spans="5:6" ht="21" customHeight="1" x14ac:dyDescent="0.2">
      <c r="E299" s="112"/>
      <c r="F299" s="119"/>
    </row>
    <row r="300" spans="5:6" ht="21" customHeight="1" x14ac:dyDescent="0.2">
      <c r="E300" s="112"/>
      <c r="F300" s="120"/>
    </row>
    <row r="301" spans="5:6" ht="21" customHeight="1" x14ac:dyDescent="0.2">
      <c r="E301" s="112"/>
      <c r="F301" s="120"/>
    </row>
    <row r="302" spans="5:6" ht="21" customHeight="1" x14ac:dyDescent="0.2">
      <c r="E302" s="112"/>
      <c r="F302" s="119"/>
    </row>
    <row r="303" spans="5:6" ht="21" customHeight="1" x14ac:dyDescent="0.2">
      <c r="E303" s="112"/>
      <c r="F303" s="119"/>
    </row>
    <row r="304" spans="5:6" ht="21" customHeight="1" x14ac:dyDescent="0.2">
      <c r="E304" s="112"/>
      <c r="F304" s="119"/>
    </row>
    <row r="305" spans="5:6" ht="21" customHeight="1" x14ac:dyDescent="0.2">
      <c r="E305" s="112"/>
      <c r="F305" s="119"/>
    </row>
    <row r="306" spans="5:6" ht="21" customHeight="1" x14ac:dyDescent="0.2">
      <c r="E306" s="112"/>
      <c r="F306" s="120"/>
    </row>
    <row r="307" spans="5:6" ht="21" customHeight="1" x14ac:dyDescent="0.2">
      <c r="E307" s="112"/>
      <c r="F307" s="119"/>
    </row>
    <row r="308" spans="5:6" ht="21" customHeight="1" x14ac:dyDescent="0.2">
      <c r="E308" s="112"/>
      <c r="F308" s="119"/>
    </row>
    <row r="309" spans="5:6" ht="21" customHeight="1" x14ac:dyDescent="0.2">
      <c r="E309" s="112"/>
      <c r="F309" s="119"/>
    </row>
    <row r="310" spans="5:6" ht="21" customHeight="1" x14ac:dyDescent="0.2">
      <c r="E310" s="112"/>
      <c r="F310" s="119"/>
    </row>
    <row r="311" spans="5:6" ht="21" customHeight="1" x14ac:dyDescent="0.2">
      <c r="E311" s="112"/>
      <c r="F311" s="119"/>
    </row>
    <row r="312" spans="5:6" ht="21" customHeight="1" x14ac:dyDescent="0.2">
      <c r="E312" s="112"/>
      <c r="F312" s="119"/>
    </row>
    <row r="313" spans="5:6" ht="21" customHeight="1" x14ac:dyDescent="0.2">
      <c r="E313" s="112"/>
      <c r="F313" s="119"/>
    </row>
    <row r="314" spans="5:6" ht="21" customHeight="1" x14ac:dyDescent="0.2">
      <c r="E314" s="112"/>
      <c r="F314" s="119"/>
    </row>
    <row r="315" spans="5:6" ht="21" customHeight="1" x14ac:dyDescent="0.2">
      <c r="E315" s="112"/>
      <c r="F315" s="119"/>
    </row>
    <row r="316" spans="5:6" ht="21" customHeight="1" x14ac:dyDescent="0.2">
      <c r="E316" s="112"/>
      <c r="F316" s="119"/>
    </row>
    <row r="317" spans="5:6" ht="21" customHeight="1" x14ac:dyDescent="0.2">
      <c r="E317" s="112"/>
      <c r="F317" s="119"/>
    </row>
    <row r="318" spans="5:6" ht="21" customHeight="1" x14ac:dyDescent="0.2">
      <c r="E318" s="112"/>
      <c r="F318" s="119"/>
    </row>
    <row r="319" spans="5:6" ht="21" customHeight="1" x14ac:dyDescent="0.2">
      <c r="E319" s="112"/>
      <c r="F319" s="119"/>
    </row>
    <row r="320" spans="5:6" ht="21" customHeight="1" x14ac:dyDescent="0.2">
      <c r="E320" s="112"/>
      <c r="F320" s="119"/>
    </row>
    <row r="321" spans="5:6" ht="21" customHeight="1" x14ac:dyDescent="0.2">
      <c r="E321" s="112"/>
      <c r="F321" s="119"/>
    </row>
    <row r="322" spans="5:6" ht="21" customHeight="1" x14ac:dyDescent="0.2">
      <c r="E322" s="112"/>
      <c r="F322" s="119"/>
    </row>
    <row r="323" spans="5:6" ht="21" customHeight="1" x14ac:dyDescent="0.2">
      <c r="E323" s="112"/>
      <c r="F323" s="119"/>
    </row>
    <row r="324" spans="5:6" ht="21" customHeight="1" x14ac:dyDescent="0.2">
      <c r="E324" s="112"/>
      <c r="F324" s="119"/>
    </row>
    <row r="325" spans="5:6" ht="21" customHeight="1" x14ac:dyDescent="0.2">
      <c r="E325" s="112"/>
      <c r="F325" s="120"/>
    </row>
    <row r="326" spans="5:6" ht="21" customHeight="1" x14ac:dyDescent="0.2">
      <c r="E326" s="112"/>
      <c r="F326" s="120"/>
    </row>
    <row r="327" spans="5:6" ht="21" customHeight="1" x14ac:dyDescent="0.2">
      <c r="E327" s="112"/>
      <c r="F327" s="119"/>
    </row>
    <row r="328" spans="5:6" ht="21" customHeight="1" x14ac:dyDescent="0.2">
      <c r="E328" s="112"/>
      <c r="F328" s="119"/>
    </row>
    <row r="329" spans="5:6" ht="21" customHeight="1" x14ac:dyDescent="0.2">
      <c r="E329" s="112"/>
      <c r="F329" s="119"/>
    </row>
    <row r="330" spans="5:6" ht="21" customHeight="1" x14ac:dyDescent="0.2">
      <c r="E330" s="112"/>
      <c r="F330" s="119"/>
    </row>
    <row r="331" spans="5:6" ht="21" customHeight="1" x14ac:dyDescent="0.2">
      <c r="E331" s="112"/>
      <c r="F331" s="120"/>
    </row>
    <row r="332" spans="5:6" ht="21" customHeight="1" x14ac:dyDescent="0.2">
      <c r="E332" s="112"/>
      <c r="F332" s="120"/>
    </row>
    <row r="333" spans="5:6" ht="21" customHeight="1" x14ac:dyDescent="0.2">
      <c r="E333" s="112"/>
      <c r="F333" s="120"/>
    </row>
    <row r="334" spans="5:6" ht="21" customHeight="1" x14ac:dyDescent="0.2">
      <c r="E334" s="112"/>
      <c r="F334" s="120"/>
    </row>
    <row r="335" spans="5:6" ht="21" customHeight="1" x14ac:dyDescent="0.2">
      <c r="E335" s="112"/>
      <c r="F335" s="119"/>
    </row>
    <row r="336" spans="5:6" ht="21" customHeight="1" x14ac:dyDescent="0.2">
      <c r="E336" s="112"/>
      <c r="F336" s="119"/>
    </row>
    <row r="337" spans="5:6" ht="21" customHeight="1" x14ac:dyDescent="0.2">
      <c r="E337" s="112"/>
      <c r="F337" s="119"/>
    </row>
    <row r="338" spans="5:6" ht="21" customHeight="1" x14ac:dyDescent="0.2">
      <c r="E338" s="112"/>
      <c r="F338" s="119"/>
    </row>
    <row r="339" spans="5:6" ht="21" customHeight="1" x14ac:dyDescent="0.2">
      <c r="E339" s="112"/>
      <c r="F339" s="120"/>
    </row>
    <row r="340" spans="5:6" ht="21" customHeight="1" x14ac:dyDescent="0.2">
      <c r="E340" s="112"/>
      <c r="F340" s="120"/>
    </row>
    <row r="341" spans="5:6" ht="21" customHeight="1" x14ac:dyDescent="0.2">
      <c r="E341" s="112"/>
      <c r="F341" s="120"/>
    </row>
    <row r="342" spans="5:6" ht="21" customHeight="1" x14ac:dyDescent="0.2">
      <c r="E342" s="112"/>
      <c r="F342" s="120"/>
    </row>
    <row r="343" spans="5:6" ht="21" customHeight="1" x14ac:dyDescent="0.2">
      <c r="E343" s="112"/>
      <c r="F343" s="119"/>
    </row>
    <row r="344" spans="5:6" ht="21" customHeight="1" x14ac:dyDescent="0.2">
      <c r="E344" s="112"/>
      <c r="F344" s="119"/>
    </row>
    <row r="345" spans="5:6" ht="21" customHeight="1" x14ac:dyDescent="0.2">
      <c r="E345" s="112"/>
      <c r="F345" s="119"/>
    </row>
    <row r="346" spans="5:6" ht="21" customHeight="1" x14ac:dyDescent="0.2">
      <c r="E346" s="112"/>
      <c r="F346" s="119"/>
    </row>
    <row r="347" spans="5:6" ht="21" customHeight="1" x14ac:dyDescent="0.2">
      <c r="E347" s="112"/>
      <c r="F347" s="120"/>
    </row>
    <row r="348" spans="5:6" ht="21" customHeight="1" x14ac:dyDescent="0.2">
      <c r="E348" s="112"/>
      <c r="F348" s="120"/>
    </row>
    <row r="349" spans="5:6" ht="21" customHeight="1" x14ac:dyDescent="0.2">
      <c r="E349" s="112"/>
      <c r="F349" s="120"/>
    </row>
    <row r="350" spans="5:6" ht="21" customHeight="1" x14ac:dyDescent="0.2">
      <c r="E350" s="112"/>
      <c r="F350" s="120"/>
    </row>
    <row r="351" spans="5:6" ht="21" customHeight="1" x14ac:dyDescent="0.2">
      <c r="E351" s="112"/>
      <c r="F351" s="119"/>
    </row>
    <row r="352" spans="5:6" ht="21" customHeight="1" x14ac:dyDescent="0.2">
      <c r="E352" s="112"/>
      <c r="F352" s="119"/>
    </row>
    <row r="353" spans="5:6" ht="21" customHeight="1" x14ac:dyDescent="0.2">
      <c r="E353" s="112"/>
      <c r="F353" s="119"/>
    </row>
    <row r="354" spans="5:6" ht="21" customHeight="1" x14ac:dyDescent="0.2">
      <c r="E354" s="112"/>
      <c r="F354" s="119"/>
    </row>
  </sheetData>
  <phoneticPr fontId="0" type="noConversion"/>
  <printOptions gridLines="1"/>
  <pageMargins left="0.75" right="0.75" top="0.76" bottom="0.61" header="0.5" footer="0.5"/>
  <pageSetup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0"/>
  <sheetViews>
    <sheetView workbookViewId="0">
      <selection activeCell="C32" sqref="C32"/>
    </sheetView>
  </sheetViews>
  <sheetFormatPr defaultRowHeight="12.75" x14ac:dyDescent="0.2"/>
  <cols>
    <col min="1" max="1" width="38.42578125" style="62" bestFit="1" customWidth="1"/>
    <col min="2" max="2" width="10" style="62" customWidth="1"/>
    <col min="3" max="3" width="11.140625" style="62" customWidth="1"/>
    <col min="4" max="4" width="9.42578125" style="62" customWidth="1"/>
    <col min="5" max="16384" width="9.140625" style="62"/>
  </cols>
  <sheetData>
    <row r="1" spans="1:11" x14ac:dyDescent="0.2">
      <c r="A1" s="61" t="s">
        <v>76</v>
      </c>
    </row>
    <row r="2" spans="1:11" ht="15.75" x14ac:dyDescent="0.25">
      <c r="A2" s="65"/>
      <c r="B2" s="65" t="s">
        <v>66</v>
      </c>
      <c r="C2" s="89" t="e">
        <f>VLOOKUP($A$4,scoring!$A$31:$B$318,4,FALSE)</f>
        <v>#N/A</v>
      </c>
      <c r="D2" s="88"/>
      <c r="E2" s="89" t="e">
        <f>VLOOKUP($A$4,scoring!$A$31:$B318,3,FALSE)</f>
        <v>#N/A</v>
      </c>
      <c r="F2" s="88"/>
      <c r="G2" s="88"/>
      <c r="H2" s="88" t="s">
        <v>14</v>
      </c>
      <c r="I2" s="89" t="e">
        <f>VLOOKUP($A$4,scoring!$A$31:$B$318,2,FALSE)</f>
        <v>#N/A</v>
      </c>
    </row>
    <row r="3" spans="1:11" ht="15" x14ac:dyDescent="0.2">
      <c r="A3" s="65" t="s">
        <v>16</v>
      </c>
      <c r="B3" s="56"/>
      <c r="C3" s="65"/>
      <c r="D3" s="65"/>
      <c r="E3" s="65"/>
      <c r="F3" s="65"/>
      <c r="G3" s="65"/>
      <c r="H3" s="65"/>
      <c r="I3" s="65"/>
    </row>
    <row r="4" spans="1:11" ht="15" x14ac:dyDescent="0.2">
      <c r="A4" s="66">
        <f>'Acid Prep'!A4</f>
        <v>0</v>
      </c>
      <c r="B4" s="56"/>
      <c r="C4" s="65"/>
      <c r="D4" s="65"/>
      <c r="E4" s="65"/>
      <c r="F4" s="65"/>
      <c r="G4" s="65"/>
      <c r="H4" s="65"/>
      <c r="I4" s="65"/>
    </row>
    <row r="5" spans="1:11" x14ac:dyDescent="0.2">
      <c r="A5" s="63"/>
      <c r="B5" s="22"/>
      <c r="C5" s="63"/>
      <c r="D5" s="63"/>
      <c r="E5" s="63"/>
      <c r="F5" s="63"/>
      <c r="G5" s="63"/>
      <c r="H5" s="63"/>
      <c r="I5" s="63"/>
    </row>
    <row r="6" spans="1:11" ht="15" x14ac:dyDescent="0.2">
      <c r="A6" s="65"/>
      <c r="B6" s="12"/>
    </row>
    <row r="7" spans="1:11" ht="15.75" x14ac:dyDescent="0.25">
      <c r="A7" s="67" t="s">
        <v>75</v>
      </c>
    </row>
    <row r="10" spans="1:11" ht="15" x14ac:dyDescent="0.2">
      <c r="A10" s="63" t="s">
        <v>23</v>
      </c>
      <c r="B10" s="15" t="str">
        <f>IF(C10=0,"",IF(ABS(C10-126.07)&lt;0.05,"","X"))</f>
        <v/>
      </c>
      <c r="C10" s="66">
        <f>'Acid Prep'!C10</f>
        <v>0</v>
      </c>
      <c r="D10" s="68" t="s">
        <v>3</v>
      </c>
      <c r="E10" s="69" t="str">
        <f xml:space="preserve"> IF(C10=0,"",IF(C12&lt;C14,"","check data"))</f>
        <v/>
      </c>
    </row>
    <row r="11" spans="1:11" x14ac:dyDescent="0.2">
      <c r="A11" s="70" t="s">
        <v>24</v>
      </c>
      <c r="B11" s="15"/>
      <c r="C11" s="71">
        <f>L21</f>
        <v>126.06799999999998</v>
      </c>
      <c r="D11" s="64"/>
    </row>
    <row r="12" spans="1:11" x14ac:dyDescent="0.2">
      <c r="A12" s="70" t="s">
        <v>25</v>
      </c>
      <c r="B12" s="15"/>
      <c r="C12" s="71">
        <f>ABS(C11-C10)</f>
        <v>126.06799999999998</v>
      </c>
      <c r="D12" s="64"/>
      <c r="J12" s="63" t="s">
        <v>30</v>
      </c>
      <c r="K12" s="62">
        <v>12.01</v>
      </c>
    </row>
    <row r="13" spans="1:11" x14ac:dyDescent="0.2">
      <c r="A13" s="70" t="s">
        <v>26</v>
      </c>
      <c r="B13" s="21"/>
      <c r="C13" s="71">
        <f>C12*100/C11</f>
        <v>100.00000000000001</v>
      </c>
      <c r="D13" s="64"/>
      <c r="J13" s="63"/>
    </row>
    <row r="14" spans="1:11" x14ac:dyDescent="0.2">
      <c r="A14" s="72" t="s">
        <v>62</v>
      </c>
      <c r="B14" s="72"/>
      <c r="C14" s="72">
        <v>0.05</v>
      </c>
      <c r="D14" s="64"/>
      <c r="J14" s="63" t="s">
        <v>31</v>
      </c>
      <c r="K14" s="62">
        <v>1.008</v>
      </c>
    </row>
    <row r="15" spans="1:11" x14ac:dyDescent="0.2">
      <c r="A15" s="62" t="s">
        <v>61</v>
      </c>
      <c r="B15" s="69"/>
      <c r="C15" s="41">
        <f>IF(C10=0,30,IF(C12&gt;C14,1,0))</f>
        <v>30</v>
      </c>
      <c r="D15" s="64"/>
      <c r="J15" s="63"/>
    </row>
    <row r="16" spans="1:11" x14ac:dyDescent="0.2">
      <c r="B16" s="15"/>
      <c r="C16" s="73"/>
      <c r="D16" s="64"/>
      <c r="J16" s="63" t="s">
        <v>32</v>
      </c>
      <c r="K16" s="62">
        <v>16</v>
      </c>
    </row>
    <row r="17" spans="1:12" x14ac:dyDescent="0.2">
      <c r="B17" s="17"/>
    </row>
    <row r="18" spans="1:12" ht="15" x14ac:dyDescent="0.2">
      <c r="A18" s="63" t="s">
        <v>27</v>
      </c>
      <c r="B18" s="17"/>
      <c r="C18" s="66">
        <f>'Acid Prep'!C12</f>
        <v>0</v>
      </c>
      <c r="D18" s="68" t="s">
        <v>0</v>
      </c>
      <c r="J18" s="74" t="s">
        <v>33</v>
      </c>
      <c r="K18" s="74">
        <f>(2*K14)+(2*K12)+(4*K16)</f>
        <v>90.036000000000001</v>
      </c>
      <c r="L18" s="74"/>
    </row>
    <row r="19" spans="1:12" x14ac:dyDescent="0.2">
      <c r="B19" s="17"/>
      <c r="J19" s="74" t="s">
        <v>34</v>
      </c>
      <c r="K19" s="74">
        <f>K14+K14+K16</f>
        <v>18.015999999999998</v>
      </c>
      <c r="L19" s="74"/>
    </row>
    <row r="20" spans="1:12" ht="15" x14ac:dyDescent="0.2">
      <c r="A20" s="63" t="s">
        <v>28</v>
      </c>
      <c r="B20" s="17"/>
      <c r="C20" s="66">
        <f>'Acid Prep'!C13</f>
        <v>0</v>
      </c>
      <c r="D20" s="68" t="s">
        <v>0</v>
      </c>
      <c r="J20" s="74"/>
      <c r="K20" s="74"/>
      <c r="L20" s="74"/>
    </row>
    <row r="21" spans="1:12" x14ac:dyDescent="0.2">
      <c r="B21" s="17"/>
      <c r="J21" s="74" t="s">
        <v>35</v>
      </c>
      <c r="K21" s="74"/>
      <c r="L21" s="74">
        <f>K18+K19+K19</f>
        <v>126.06799999999998</v>
      </c>
    </row>
    <row r="22" spans="1:12" ht="15" x14ac:dyDescent="0.2">
      <c r="A22" s="63" t="s">
        <v>29</v>
      </c>
      <c r="B22" s="15" t="str">
        <f>IF(C22=0,"",IF(B24&lt;0.005,"","X"))</f>
        <v/>
      </c>
      <c r="C22" s="66">
        <f>'Acid Prep'!C15</f>
        <v>0</v>
      </c>
      <c r="D22" s="68" t="s">
        <v>0</v>
      </c>
      <c r="E22" s="69" t="str">
        <f xml:space="preserve"> IF(C22=0,"",IF(C25&lt;C26,"","X"))</f>
        <v/>
      </c>
    </row>
    <row r="23" spans="1:12" x14ac:dyDescent="0.2">
      <c r="A23" s="70" t="s">
        <v>24</v>
      </c>
      <c r="B23" s="21"/>
      <c r="C23" s="75">
        <f>C18-C20</f>
        <v>0</v>
      </c>
    </row>
    <row r="24" spans="1:12" x14ac:dyDescent="0.2">
      <c r="A24" s="70" t="s">
        <v>25</v>
      </c>
      <c r="B24" s="21"/>
      <c r="C24" s="71">
        <f>ABS(C23-C22)</f>
        <v>0</v>
      </c>
    </row>
    <row r="25" spans="1:12" x14ac:dyDescent="0.2">
      <c r="A25" s="70" t="s">
        <v>26</v>
      </c>
      <c r="B25" s="21"/>
      <c r="C25" s="71" t="e">
        <f>C24*100/C23</f>
        <v>#DIV/0!</v>
      </c>
    </row>
    <row r="26" spans="1:12" x14ac:dyDescent="0.2">
      <c r="A26" s="72" t="s">
        <v>62</v>
      </c>
      <c r="B26" s="72"/>
      <c r="C26" s="72">
        <v>0.1</v>
      </c>
    </row>
    <row r="27" spans="1:12" x14ac:dyDescent="0.2">
      <c r="A27" s="62" t="s">
        <v>61</v>
      </c>
      <c r="B27" s="69"/>
      <c r="C27" s="41">
        <f>IF(C22=0,30,IF(C25&gt;C26,1,0))</f>
        <v>30</v>
      </c>
    </row>
    <row r="28" spans="1:12" x14ac:dyDescent="0.2">
      <c r="A28" s="69"/>
      <c r="B28" s="17"/>
    </row>
    <row r="29" spans="1:12" ht="15" x14ac:dyDescent="0.2">
      <c r="A29" s="62" t="s">
        <v>1</v>
      </c>
      <c r="B29" s="15" t="str">
        <f>IF(C29=0,"",IF(B31&lt;0.0002,"","X"))</f>
        <v/>
      </c>
      <c r="C29" s="66">
        <f>'Acid Prep'!C17</f>
        <v>0</v>
      </c>
      <c r="D29" s="68" t="s">
        <v>2</v>
      </c>
      <c r="E29" s="69" t="str">
        <f xml:space="preserve"> IF(C29=0,"",IF(C32&lt;C33,"","X"))</f>
        <v/>
      </c>
    </row>
    <row r="30" spans="1:12" x14ac:dyDescent="0.2">
      <c r="A30" s="70" t="s">
        <v>24</v>
      </c>
      <c r="B30" s="19"/>
      <c r="C30" s="74">
        <f>C23/C11</f>
        <v>0</v>
      </c>
    </row>
    <row r="31" spans="1:12" x14ac:dyDescent="0.2">
      <c r="A31" s="70" t="s">
        <v>25</v>
      </c>
      <c r="B31" s="19"/>
      <c r="C31" s="71">
        <f>ABS(C30-C29)</f>
        <v>0</v>
      </c>
    </row>
    <row r="32" spans="1:12" x14ac:dyDescent="0.2">
      <c r="A32" s="70" t="s">
        <v>26</v>
      </c>
      <c r="B32" s="19"/>
      <c r="C32" s="71" t="e">
        <f>C31*100/C30</f>
        <v>#DIV/0!</v>
      </c>
    </row>
    <row r="33" spans="1:5" x14ac:dyDescent="0.2">
      <c r="A33" s="72" t="s">
        <v>62</v>
      </c>
      <c r="B33" s="72"/>
      <c r="C33" s="72">
        <v>0.1</v>
      </c>
    </row>
    <row r="34" spans="1:5" x14ac:dyDescent="0.2">
      <c r="A34" s="62" t="s">
        <v>61</v>
      </c>
      <c r="B34" s="69"/>
      <c r="C34" s="41">
        <f>IF(C29=0,30,IF(C32&gt;C33,1,0))</f>
        <v>30</v>
      </c>
    </row>
    <row r="35" spans="1:5" x14ac:dyDescent="0.2">
      <c r="B35" s="17"/>
    </row>
    <row r="36" spans="1:5" ht="15" x14ac:dyDescent="0.2">
      <c r="A36" s="62" t="s">
        <v>4</v>
      </c>
      <c r="B36" s="15" t="str">
        <f>IF(C36=0,"",IF(C36=250,"","x"))</f>
        <v/>
      </c>
      <c r="C36" s="66">
        <f>'Acid Prep'!C19</f>
        <v>0</v>
      </c>
      <c r="D36" s="68" t="s">
        <v>5</v>
      </c>
      <c r="E36" s="69" t="str">
        <f xml:space="preserve"> IF(C36=0,"",IF(C39&lt;C40,"","X"))</f>
        <v/>
      </c>
    </row>
    <row r="37" spans="1:5" x14ac:dyDescent="0.2">
      <c r="A37" s="70" t="s">
        <v>24</v>
      </c>
      <c r="B37" s="19"/>
      <c r="C37" s="74">
        <v>250</v>
      </c>
    </row>
    <row r="38" spans="1:5" x14ac:dyDescent="0.2">
      <c r="A38" s="70" t="s">
        <v>25</v>
      </c>
      <c r="B38" s="19"/>
      <c r="C38" s="71">
        <f>ABS(C37-C36)</f>
        <v>250</v>
      </c>
    </row>
    <row r="39" spans="1:5" x14ac:dyDescent="0.2">
      <c r="A39" s="70" t="s">
        <v>26</v>
      </c>
      <c r="B39" s="19"/>
      <c r="C39" s="71">
        <f>C38*100/C37</f>
        <v>100</v>
      </c>
    </row>
    <row r="40" spans="1:5" x14ac:dyDescent="0.2">
      <c r="A40" s="72" t="s">
        <v>62</v>
      </c>
      <c r="B40" s="72"/>
      <c r="C40" s="72">
        <v>0.05</v>
      </c>
    </row>
    <row r="41" spans="1:5" x14ac:dyDescent="0.2">
      <c r="A41" s="62" t="s">
        <v>61</v>
      </c>
      <c r="B41" s="69"/>
      <c r="C41" s="41">
        <f>IF(C36=0,30,IF(C39&gt;C40,1,0))</f>
        <v>30</v>
      </c>
    </row>
    <row r="42" spans="1:5" x14ac:dyDescent="0.2">
      <c r="B42" s="17"/>
    </row>
    <row r="43" spans="1:5" ht="15" x14ac:dyDescent="0.2">
      <c r="A43" s="62" t="s">
        <v>6</v>
      </c>
      <c r="B43" s="15" t="str">
        <f>IF(C43=0,"",IF(B45&lt;0.0002,"","X"))</f>
        <v/>
      </c>
      <c r="C43" s="66">
        <f>'Acid Prep'!C21</f>
        <v>0</v>
      </c>
      <c r="D43" s="68" t="s">
        <v>7</v>
      </c>
      <c r="E43" s="69" t="str">
        <f xml:space="preserve"> IF(C43=0,"",IF(C46&lt;C47,"","X"))</f>
        <v/>
      </c>
    </row>
    <row r="44" spans="1:5" x14ac:dyDescent="0.2">
      <c r="A44" s="70" t="s">
        <v>24</v>
      </c>
      <c r="B44" s="19"/>
      <c r="C44" s="74">
        <f>C30*1000/C37</f>
        <v>0</v>
      </c>
    </row>
    <row r="45" spans="1:5" x14ac:dyDescent="0.2">
      <c r="A45" s="70" t="s">
        <v>25</v>
      </c>
      <c r="B45" s="19"/>
      <c r="C45" s="71">
        <f>ABS(C44-C43)</f>
        <v>0</v>
      </c>
    </row>
    <row r="46" spans="1:5" x14ac:dyDescent="0.2">
      <c r="A46" s="70" t="s">
        <v>26</v>
      </c>
      <c r="B46" s="17"/>
      <c r="C46" s="71" t="e">
        <f>C45*100/C44</f>
        <v>#DIV/0!</v>
      </c>
    </row>
    <row r="47" spans="1:5" x14ac:dyDescent="0.2">
      <c r="A47" s="72" t="s">
        <v>62</v>
      </c>
      <c r="B47" s="72"/>
      <c r="C47" s="72">
        <v>0.5</v>
      </c>
    </row>
    <row r="48" spans="1:5" x14ac:dyDescent="0.2">
      <c r="A48" s="62" t="s">
        <v>61</v>
      </c>
      <c r="B48" s="69"/>
      <c r="C48" s="41">
        <f>IF(C43=0,30,IF(C46&gt;C47,1,0))</f>
        <v>30</v>
      </c>
    </row>
    <row r="51" spans="1:6" x14ac:dyDescent="0.2">
      <c r="A51" s="76"/>
      <c r="B51" s="77"/>
      <c r="C51" s="77"/>
      <c r="D51" s="76"/>
      <c r="E51" s="76"/>
      <c r="F51" s="76"/>
    </row>
    <row r="52" spans="1:6" x14ac:dyDescent="0.2">
      <c r="A52" s="76"/>
      <c r="B52" s="61"/>
      <c r="C52" s="61"/>
      <c r="D52" s="76"/>
      <c r="E52" s="76"/>
      <c r="F52" s="76"/>
    </row>
    <row r="53" spans="1:6" x14ac:dyDescent="0.2">
      <c r="A53" s="16" t="s">
        <v>106</v>
      </c>
      <c r="B53" s="17"/>
      <c r="C53" s="17">
        <f>SUM(C48,C41,C34,C27,C15)</f>
        <v>150</v>
      </c>
      <c r="D53" s="17"/>
      <c r="E53" s="17"/>
      <c r="F53" s="17"/>
    </row>
    <row r="54" spans="1:6" x14ac:dyDescent="0.2">
      <c r="A54" s="16"/>
      <c r="B54" s="17"/>
      <c r="C54" s="17"/>
      <c r="D54" s="17"/>
      <c r="E54" s="17"/>
      <c r="F54" s="17"/>
    </row>
    <row r="55" spans="1:6" x14ac:dyDescent="0.2">
      <c r="A55" s="16" t="s">
        <v>108</v>
      </c>
      <c r="B55" s="17"/>
      <c r="C55" s="17" t="str">
        <f>IF(C53&lt;30,C43,"complete acid prep page")</f>
        <v>complete acid prep page</v>
      </c>
      <c r="D55" s="17"/>
      <c r="E55" s="17"/>
      <c r="F55" s="17"/>
    </row>
    <row r="56" spans="1:6" x14ac:dyDescent="0.2">
      <c r="A56" s="16"/>
      <c r="B56" s="17"/>
      <c r="C56" s="17"/>
      <c r="D56" s="17"/>
      <c r="E56" s="17"/>
      <c r="F56" s="17"/>
    </row>
    <row r="57" spans="1:6" x14ac:dyDescent="0.2">
      <c r="A57" s="16"/>
      <c r="B57" s="17"/>
      <c r="C57" s="17"/>
      <c r="D57" s="17"/>
      <c r="E57" s="17"/>
      <c r="F57" s="17"/>
    </row>
    <row r="58" spans="1:6" x14ac:dyDescent="0.2">
      <c r="A58" s="16"/>
      <c r="B58" s="17"/>
      <c r="C58" s="17"/>
      <c r="D58" s="17"/>
      <c r="E58" s="17"/>
      <c r="F58" s="17"/>
    </row>
    <row r="59" spans="1:6" x14ac:dyDescent="0.2">
      <c r="A59" s="16"/>
      <c r="B59" s="17"/>
      <c r="C59" s="17"/>
      <c r="D59" s="17"/>
      <c r="E59" s="17"/>
      <c r="F59" s="17"/>
    </row>
    <row r="60" spans="1:6" x14ac:dyDescent="0.2">
      <c r="A60" s="16"/>
      <c r="B60" s="17"/>
      <c r="C60" s="17"/>
      <c r="D60" s="17"/>
      <c r="E60" s="17"/>
      <c r="F60" s="17"/>
    </row>
    <row r="61" spans="1:6" x14ac:dyDescent="0.2">
      <c r="A61" s="16"/>
      <c r="B61" s="17"/>
      <c r="C61" s="17"/>
      <c r="D61" s="17"/>
      <c r="E61" s="17"/>
      <c r="F61" s="17"/>
    </row>
    <row r="62" spans="1:6" x14ac:dyDescent="0.2">
      <c r="A62" s="16"/>
      <c r="B62" s="17"/>
      <c r="C62" s="17"/>
      <c r="D62" s="17"/>
      <c r="E62" s="17"/>
      <c r="F62" s="17"/>
    </row>
    <row r="63" spans="1:6" x14ac:dyDescent="0.2">
      <c r="A63" s="16"/>
      <c r="B63" s="17"/>
      <c r="C63" s="17"/>
      <c r="D63" s="17"/>
      <c r="E63" s="17"/>
      <c r="F63" s="17"/>
    </row>
    <row r="64" spans="1:6" x14ac:dyDescent="0.2">
      <c r="A64" s="16"/>
      <c r="B64" s="17"/>
      <c r="C64" s="17"/>
      <c r="D64" s="17"/>
      <c r="E64" s="17"/>
      <c r="F64" s="17"/>
    </row>
    <row r="65" spans="1:6" x14ac:dyDescent="0.2">
      <c r="A65" s="16"/>
      <c r="B65" s="17"/>
      <c r="C65" s="17"/>
      <c r="D65" s="17"/>
      <c r="E65" s="17"/>
      <c r="F65" s="17"/>
    </row>
    <row r="66" spans="1:6" x14ac:dyDescent="0.2">
      <c r="A66" s="16"/>
      <c r="B66" s="17"/>
      <c r="C66" s="17"/>
      <c r="D66" s="17"/>
      <c r="E66" s="17"/>
      <c r="F66" s="17"/>
    </row>
    <row r="67" spans="1:6" x14ac:dyDescent="0.2">
      <c r="A67" s="16"/>
      <c r="B67" s="17"/>
      <c r="C67" s="17"/>
      <c r="D67" s="17"/>
      <c r="E67" s="17"/>
      <c r="F67" s="17"/>
    </row>
    <row r="68" spans="1:6" x14ac:dyDescent="0.2">
      <c r="A68" s="16"/>
      <c r="B68" s="17"/>
      <c r="C68" s="17"/>
      <c r="D68" s="17"/>
      <c r="E68" s="17"/>
      <c r="F68" s="17"/>
    </row>
    <row r="69" spans="1:6" x14ac:dyDescent="0.2">
      <c r="A69" s="16"/>
      <c r="B69" s="17"/>
      <c r="C69" s="17"/>
      <c r="D69" s="17"/>
      <c r="E69" s="17"/>
      <c r="F69" s="17"/>
    </row>
    <row r="70" spans="1:6" x14ac:dyDescent="0.2">
      <c r="A70" s="16"/>
      <c r="B70" s="17"/>
      <c r="C70" s="17"/>
      <c r="D70" s="17"/>
      <c r="E70" s="17"/>
      <c r="F70" s="17"/>
    </row>
    <row r="71" spans="1:6" x14ac:dyDescent="0.2">
      <c r="A71" s="16"/>
      <c r="B71" s="17"/>
      <c r="C71" s="17"/>
      <c r="D71" s="17"/>
      <c r="E71" s="17"/>
      <c r="F71" s="17"/>
    </row>
    <row r="72" spans="1:6" x14ac:dyDescent="0.2">
      <c r="A72" s="16"/>
      <c r="B72" s="17"/>
      <c r="C72" s="17"/>
      <c r="D72" s="17"/>
      <c r="E72" s="17"/>
      <c r="F72" s="17"/>
    </row>
    <row r="73" spans="1:6" x14ac:dyDescent="0.2">
      <c r="A73" s="16"/>
      <c r="B73" s="17"/>
      <c r="C73" s="17"/>
      <c r="D73" s="17"/>
      <c r="E73" s="17"/>
      <c r="F73" s="17"/>
    </row>
    <row r="74" spans="1:6" x14ac:dyDescent="0.2">
      <c r="A74" s="16"/>
      <c r="B74" s="17"/>
      <c r="C74" s="17"/>
      <c r="D74" s="17"/>
      <c r="E74" s="17"/>
      <c r="F74" s="17"/>
    </row>
    <row r="75" spans="1:6" x14ac:dyDescent="0.2">
      <c r="A75" s="16"/>
      <c r="B75" s="17"/>
      <c r="C75" s="17"/>
      <c r="D75" s="17"/>
      <c r="E75" s="17"/>
      <c r="F75" s="17"/>
    </row>
    <row r="76" spans="1:6" x14ac:dyDescent="0.2">
      <c r="A76" s="16"/>
      <c r="B76" s="17"/>
      <c r="C76" s="17"/>
      <c r="D76" s="17"/>
      <c r="E76" s="17"/>
      <c r="F76" s="17"/>
    </row>
    <row r="77" spans="1:6" x14ac:dyDescent="0.2">
      <c r="A77" s="16"/>
      <c r="B77" s="17"/>
      <c r="C77" s="17"/>
      <c r="D77" s="17"/>
      <c r="E77" s="17"/>
      <c r="F77" s="17"/>
    </row>
    <row r="78" spans="1:6" x14ac:dyDescent="0.2">
      <c r="A78" s="16"/>
      <c r="B78" s="17"/>
      <c r="C78" s="17"/>
      <c r="D78" s="17"/>
      <c r="E78" s="17"/>
      <c r="F78" s="17"/>
    </row>
    <row r="79" spans="1:6" x14ac:dyDescent="0.2">
      <c r="A79" s="16"/>
      <c r="B79" s="17"/>
      <c r="C79" s="17"/>
      <c r="D79" s="17"/>
      <c r="E79" s="17"/>
      <c r="F79" s="17"/>
    </row>
    <row r="80" spans="1:6" x14ac:dyDescent="0.2">
      <c r="A80" s="16"/>
      <c r="B80" s="17"/>
      <c r="C80" s="17"/>
      <c r="D80" s="17"/>
      <c r="E80" s="17"/>
      <c r="F80" s="17"/>
    </row>
    <row r="81" spans="1:6" x14ac:dyDescent="0.2">
      <c r="A81" s="16"/>
      <c r="B81" s="17"/>
      <c r="C81" s="17"/>
      <c r="D81" s="17"/>
      <c r="E81" s="17"/>
      <c r="F81" s="17"/>
    </row>
    <row r="82" spans="1:6" x14ac:dyDescent="0.2">
      <c r="A82" s="16"/>
      <c r="B82" s="17"/>
      <c r="C82" s="17"/>
      <c r="D82" s="17"/>
      <c r="E82" s="17"/>
      <c r="F82" s="17"/>
    </row>
    <row r="83" spans="1:6" x14ac:dyDescent="0.2">
      <c r="A83" s="16"/>
      <c r="B83" s="17"/>
      <c r="C83" s="17"/>
      <c r="D83" s="17"/>
      <c r="E83" s="17"/>
      <c r="F83" s="17"/>
    </row>
    <row r="84" spans="1:6" x14ac:dyDescent="0.2">
      <c r="A84" s="16"/>
      <c r="B84" s="17"/>
      <c r="C84" s="17"/>
      <c r="D84" s="17"/>
      <c r="E84" s="17"/>
      <c r="F84" s="17"/>
    </row>
    <row r="85" spans="1:6" x14ac:dyDescent="0.2">
      <c r="A85" s="16"/>
      <c r="B85" s="17"/>
      <c r="C85" s="17"/>
      <c r="D85" s="17"/>
      <c r="E85" s="17"/>
      <c r="F85" s="17"/>
    </row>
    <row r="86" spans="1:6" x14ac:dyDescent="0.2">
      <c r="A86" s="16"/>
      <c r="B86" s="17"/>
      <c r="C86" s="17"/>
      <c r="D86" s="17"/>
      <c r="E86" s="17"/>
      <c r="F86" s="17"/>
    </row>
    <row r="87" spans="1:6" x14ac:dyDescent="0.2">
      <c r="A87" s="16"/>
      <c r="B87" s="17"/>
      <c r="C87" s="17"/>
      <c r="D87" s="17"/>
      <c r="E87" s="17"/>
      <c r="F87" s="17"/>
    </row>
    <row r="88" spans="1:6" x14ac:dyDescent="0.2">
      <c r="A88" s="16"/>
      <c r="B88" s="17"/>
      <c r="C88" s="17"/>
      <c r="D88" s="17"/>
      <c r="E88" s="17"/>
      <c r="F88" s="17"/>
    </row>
    <row r="89" spans="1:6" x14ac:dyDescent="0.2">
      <c r="A89" s="16"/>
      <c r="B89" s="17"/>
      <c r="C89" s="17"/>
      <c r="D89" s="17"/>
      <c r="E89" s="17"/>
      <c r="F89" s="17"/>
    </row>
    <row r="90" spans="1:6" x14ac:dyDescent="0.2">
      <c r="A90" s="16"/>
      <c r="B90" s="17"/>
      <c r="C90" s="17"/>
      <c r="D90" s="17"/>
      <c r="E90" s="17"/>
      <c r="F90" s="17"/>
    </row>
    <row r="91" spans="1:6" x14ac:dyDescent="0.2">
      <c r="A91" s="16"/>
      <c r="B91" s="17"/>
      <c r="C91" s="17"/>
      <c r="D91" s="17"/>
      <c r="E91" s="17"/>
      <c r="F91" s="17"/>
    </row>
    <row r="92" spans="1:6" x14ac:dyDescent="0.2">
      <c r="A92" s="16"/>
      <c r="B92" s="17"/>
      <c r="C92" s="17"/>
      <c r="D92" s="17"/>
      <c r="E92" s="17"/>
      <c r="F92" s="17"/>
    </row>
    <row r="93" spans="1:6" x14ac:dyDescent="0.2">
      <c r="A93" s="16"/>
      <c r="B93" s="17"/>
      <c r="C93" s="17"/>
      <c r="D93" s="17"/>
      <c r="E93" s="17"/>
      <c r="F93" s="17"/>
    </row>
    <row r="94" spans="1:6" x14ac:dyDescent="0.2">
      <c r="A94" s="16"/>
      <c r="B94" s="22"/>
      <c r="C94" s="22"/>
      <c r="D94" s="22"/>
      <c r="E94" s="17"/>
      <c r="F94" s="17"/>
    </row>
    <row r="95" spans="1:6" x14ac:dyDescent="0.2">
      <c r="A95" s="16"/>
      <c r="B95" s="22"/>
      <c r="C95" s="22"/>
      <c r="D95" s="22"/>
      <c r="E95" s="17"/>
      <c r="F95" s="17"/>
    </row>
    <row r="96" spans="1:6" x14ac:dyDescent="0.2">
      <c r="A96" s="16"/>
      <c r="B96" s="22"/>
      <c r="C96" s="22"/>
      <c r="D96" s="22"/>
      <c r="E96" s="17"/>
      <c r="F96" s="17"/>
    </row>
    <row r="97" spans="1:6" x14ac:dyDescent="0.2">
      <c r="A97" s="16"/>
      <c r="B97" s="22"/>
      <c r="C97" s="22"/>
      <c r="D97" s="22"/>
      <c r="E97" s="17"/>
      <c r="F97" s="17"/>
    </row>
    <row r="98" spans="1:6" x14ac:dyDescent="0.2">
      <c r="A98" s="16"/>
      <c r="B98" s="22"/>
      <c r="C98" s="22"/>
      <c r="D98" s="22"/>
      <c r="E98" s="17"/>
      <c r="F98" s="17"/>
    </row>
    <row r="99" spans="1:6" x14ac:dyDescent="0.2">
      <c r="A99" s="16"/>
      <c r="B99" s="22"/>
      <c r="C99" s="22"/>
      <c r="D99" s="22"/>
      <c r="E99" s="17"/>
      <c r="F99" s="17"/>
    </row>
    <row r="100" spans="1:6" x14ac:dyDescent="0.2">
      <c r="A100" s="16"/>
      <c r="B100" s="22"/>
      <c r="C100" s="22"/>
      <c r="D100" s="22"/>
      <c r="E100" s="17"/>
      <c r="F100" s="17"/>
    </row>
    <row r="101" spans="1:6" x14ac:dyDescent="0.2">
      <c r="A101" s="16"/>
      <c r="B101" s="22"/>
      <c r="C101" s="22"/>
      <c r="D101" s="17"/>
      <c r="E101" s="17"/>
      <c r="F101" s="17"/>
    </row>
    <row r="102" spans="1:6" x14ac:dyDescent="0.2">
      <c r="A102" s="16"/>
      <c r="B102" s="22"/>
      <c r="C102" s="22"/>
      <c r="D102" s="17"/>
      <c r="E102" s="17"/>
      <c r="F102" s="17"/>
    </row>
    <row r="103" spans="1:6" x14ac:dyDescent="0.2">
      <c r="A103" s="16"/>
      <c r="B103" s="22"/>
      <c r="C103" s="22"/>
      <c r="D103" s="17"/>
      <c r="E103" s="17"/>
      <c r="F103" s="17"/>
    </row>
    <row r="104" spans="1:6" x14ac:dyDescent="0.2">
      <c r="A104" s="16"/>
      <c r="B104" s="22"/>
      <c r="C104" s="22"/>
      <c r="D104" s="17"/>
      <c r="E104" s="17"/>
      <c r="F104" s="17"/>
    </row>
    <row r="105" spans="1:6" x14ac:dyDescent="0.2">
      <c r="A105" s="16"/>
      <c r="B105" s="22"/>
      <c r="C105" s="22"/>
      <c r="D105" s="17"/>
      <c r="E105" s="17"/>
      <c r="F105" s="17"/>
    </row>
    <row r="106" spans="1:6" x14ac:dyDescent="0.2">
      <c r="A106" s="16"/>
      <c r="B106" s="22"/>
      <c r="C106" s="22"/>
      <c r="D106" s="17"/>
      <c r="E106" s="17"/>
      <c r="F106" s="17"/>
    </row>
    <row r="107" spans="1:6" x14ac:dyDescent="0.2">
      <c r="A107" s="16"/>
      <c r="B107" s="22"/>
      <c r="C107" s="22"/>
      <c r="D107" s="17"/>
      <c r="E107" s="17"/>
      <c r="F107" s="17"/>
    </row>
    <row r="108" spans="1:6" x14ac:dyDescent="0.2">
      <c r="A108" s="16"/>
      <c r="B108" s="22"/>
      <c r="C108" s="22"/>
      <c r="D108" s="17"/>
      <c r="E108" s="17"/>
      <c r="F108" s="17"/>
    </row>
    <row r="109" spans="1:6" x14ac:dyDescent="0.2">
      <c r="A109" s="16"/>
      <c r="B109" s="22"/>
      <c r="C109" s="22"/>
      <c r="D109" s="17"/>
      <c r="E109" s="17"/>
      <c r="F109" s="17"/>
    </row>
    <row r="110" spans="1:6" x14ac:dyDescent="0.2">
      <c r="A110" s="16"/>
      <c r="B110" s="22"/>
      <c r="C110" s="22"/>
      <c r="D110" s="17"/>
      <c r="E110" s="17"/>
      <c r="F110" s="17"/>
    </row>
    <row r="111" spans="1:6" x14ac:dyDescent="0.2">
      <c r="A111" s="16"/>
      <c r="B111" s="22"/>
      <c r="C111" s="22"/>
      <c r="D111" s="17"/>
      <c r="E111" s="17"/>
      <c r="F111" s="17"/>
    </row>
    <row r="112" spans="1:6" x14ac:dyDescent="0.2">
      <c r="A112" s="16"/>
      <c r="B112" s="22"/>
      <c r="C112" s="22"/>
      <c r="D112" s="17"/>
      <c r="E112" s="17"/>
      <c r="F112" s="17"/>
    </row>
    <row r="113" spans="1:6" x14ac:dyDescent="0.2">
      <c r="A113" s="16"/>
      <c r="B113" s="22"/>
      <c r="C113" s="22"/>
      <c r="D113" s="17"/>
      <c r="E113" s="17"/>
      <c r="F113" s="17"/>
    </row>
    <row r="114" spans="1:6" x14ac:dyDescent="0.2">
      <c r="A114" s="16"/>
      <c r="B114" s="22"/>
      <c r="C114" s="22"/>
      <c r="D114" s="17"/>
      <c r="E114" s="17"/>
      <c r="F114" s="17"/>
    </row>
    <row r="115" spans="1:6" x14ac:dyDescent="0.2">
      <c r="A115" s="16"/>
      <c r="B115" s="22"/>
      <c r="C115" s="22"/>
      <c r="D115" s="17"/>
      <c r="E115" s="17"/>
      <c r="F115" s="17"/>
    </row>
    <row r="116" spans="1:6" x14ac:dyDescent="0.2">
      <c r="A116" s="16"/>
      <c r="B116" s="22"/>
      <c r="C116" s="22"/>
      <c r="D116" s="17"/>
      <c r="E116" s="17"/>
      <c r="F116" s="17"/>
    </row>
    <row r="117" spans="1:6" x14ac:dyDescent="0.2">
      <c r="A117" s="16"/>
      <c r="B117" s="22"/>
      <c r="C117" s="22"/>
      <c r="D117" s="17"/>
      <c r="E117" s="17"/>
      <c r="F117" s="17"/>
    </row>
    <row r="118" spans="1:6" x14ac:dyDescent="0.2">
      <c r="A118" s="16"/>
      <c r="B118" s="22"/>
      <c r="C118" s="22"/>
      <c r="D118" s="17"/>
      <c r="E118" s="17"/>
      <c r="F118" s="17"/>
    </row>
    <row r="119" spans="1:6" x14ac:dyDescent="0.2">
      <c r="A119" s="16"/>
      <c r="B119" s="22"/>
      <c r="C119" s="22"/>
      <c r="D119" s="17"/>
      <c r="E119" s="17"/>
      <c r="F119" s="17"/>
    </row>
    <row r="120" spans="1:6" x14ac:dyDescent="0.2">
      <c r="A120" s="16"/>
      <c r="B120" s="22"/>
      <c r="C120" s="22"/>
      <c r="D120" s="17"/>
      <c r="E120" s="17"/>
      <c r="F120" s="17"/>
    </row>
    <row r="121" spans="1:6" x14ac:dyDescent="0.2">
      <c r="A121" s="16"/>
      <c r="B121" s="22"/>
      <c r="C121" s="22"/>
      <c r="D121" s="17"/>
      <c r="E121" s="17"/>
      <c r="F121" s="17"/>
    </row>
    <row r="122" spans="1:6" x14ac:dyDescent="0.2">
      <c r="A122" s="16"/>
      <c r="B122" s="22"/>
      <c r="C122" s="22"/>
      <c r="D122" s="17"/>
      <c r="E122" s="17"/>
      <c r="F122" s="17"/>
    </row>
    <row r="123" spans="1:6" x14ac:dyDescent="0.2">
      <c r="A123" s="16"/>
      <c r="B123" s="22"/>
      <c r="C123" s="22"/>
      <c r="D123" s="17"/>
      <c r="E123" s="17"/>
      <c r="F123" s="17"/>
    </row>
    <row r="124" spans="1:6" x14ac:dyDescent="0.2">
      <c r="A124" s="16"/>
      <c r="B124" s="22"/>
      <c r="C124" s="22"/>
      <c r="D124" s="17"/>
      <c r="E124" s="17"/>
      <c r="F124" s="17"/>
    </row>
    <row r="125" spans="1:6" x14ac:dyDescent="0.2">
      <c r="A125" s="16"/>
      <c r="B125" s="22"/>
      <c r="C125" s="22"/>
      <c r="D125" s="17"/>
      <c r="E125" s="17"/>
      <c r="F125" s="17"/>
    </row>
    <row r="126" spans="1:6" x14ac:dyDescent="0.2">
      <c r="A126" s="16"/>
      <c r="B126" s="22"/>
      <c r="C126" s="22"/>
      <c r="D126" s="17"/>
      <c r="E126" s="17"/>
      <c r="F126" s="17"/>
    </row>
    <row r="127" spans="1:6" x14ac:dyDescent="0.2">
      <c r="A127" s="16"/>
      <c r="B127" s="22"/>
      <c r="C127" s="22"/>
      <c r="D127" s="17"/>
      <c r="E127" s="17"/>
      <c r="F127" s="17"/>
    </row>
    <row r="128" spans="1:6" x14ac:dyDescent="0.2">
      <c r="A128" s="16"/>
      <c r="B128" s="22"/>
      <c r="C128" s="22"/>
      <c r="D128" s="17"/>
      <c r="E128" s="17"/>
      <c r="F128" s="17"/>
    </row>
    <row r="129" spans="1:6" x14ac:dyDescent="0.2">
      <c r="A129" s="16"/>
      <c r="B129" s="22"/>
      <c r="C129" s="22"/>
      <c r="D129" s="17"/>
      <c r="E129" s="17"/>
      <c r="F129" s="17"/>
    </row>
    <row r="130" spans="1:6" x14ac:dyDescent="0.2">
      <c r="A130" s="16"/>
      <c r="B130" s="22"/>
      <c r="C130" s="22"/>
      <c r="D130" s="17"/>
      <c r="E130" s="17"/>
      <c r="F130" s="17"/>
    </row>
    <row r="131" spans="1:6" x14ac:dyDescent="0.2">
      <c r="A131" s="16"/>
      <c r="B131" s="22"/>
      <c r="C131" s="22"/>
      <c r="D131" s="17"/>
      <c r="E131" s="17"/>
      <c r="F131" s="17"/>
    </row>
    <row r="132" spans="1:6" x14ac:dyDescent="0.2">
      <c r="A132" s="16"/>
      <c r="B132" s="18"/>
      <c r="C132" s="18"/>
      <c r="D132" s="17"/>
      <c r="E132" s="17"/>
      <c r="F132" s="17"/>
    </row>
    <row r="133" spans="1:6" x14ac:dyDescent="0.2">
      <c r="A133" s="16"/>
      <c r="B133" s="18"/>
      <c r="C133" s="18"/>
      <c r="D133" s="17"/>
      <c r="E133" s="17"/>
      <c r="F133" s="17"/>
    </row>
    <row r="134" spans="1:6" x14ac:dyDescent="0.2">
      <c r="A134" s="16"/>
      <c r="B134" s="18"/>
      <c r="C134" s="18"/>
      <c r="D134" s="17"/>
      <c r="E134" s="17"/>
      <c r="F134" s="17"/>
    </row>
    <row r="135" spans="1:6" x14ac:dyDescent="0.2">
      <c r="A135" s="16"/>
      <c r="B135" s="18"/>
      <c r="C135" s="18"/>
      <c r="D135" s="17"/>
      <c r="E135" s="17"/>
      <c r="F135" s="17"/>
    </row>
    <row r="136" spans="1:6" x14ac:dyDescent="0.2">
      <c r="A136" s="16"/>
      <c r="B136" s="18"/>
      <c r="C136" s="18"/>
      <c r="D136" s="17"/>
      <c r="E136" s="17"/>
      <c r="F136" s="17"/>
    </row>
    <row r="137" spans="1:6" x14ac:dyDescent="0.2">
      <c r="A137" s="16"/>
      <c r="B137" s="18"/>
      <c r="C137" s="18"/>
      <c r="D137" s="17"/>
      <c r="E137" s="17"/>
      <c r="F137" s="17"/>
    </row>
    <row r="138" spans="1:6" x14ac:dyDescent="0.2">
      <c r="A138" s="16"/>
      <c r="B138" s="18"/>
      <c r="C138" s="18"/>
      <c r="D138" s="17"/>
      <c r="E138" s="17"/>
      <c r="F138" s="17"/>
    </row>
    <row r="139" spans="1:6" x14ac:dyDescent="0.2">
      <c r="A139" s="16"/>
      <c r="B139" s="18"/>
      <c r="C139" s="18"/>
      <c r="D139" s="17"/>
      <c r="E139" s="17"/>
      <c r="F139" s="17"/>
    </row>
    <row r="140" spans="1:6" x14ac:dyDescent="0.2">
      <c r="A140" s="16"/>
      <c r="B140" s="22"/>
      <c r="C140" s="22"/>
      <c r="D140" s="17"/>
      <c r="E140" s="17"/>
      <c r="F140" s="17"/>
    </row>
    <row r="141" spans="1:6" x14ac:dyDescent="0.2">
      <c r="A141" s="16"/>
      <c r="B141" s="22"/>
      <c r="C141" s="22"/>
      <c r="D141" s="17"/>
      <c r="E141" s="17"/>
      <c r="F141" s="17"/>
    </row>
    <row r="142" spans="1:6" x14ac:dyDescent="0.2">
      <c r="A142" s="16"/>
      <c r="B142" s="22"/>
      <c r="C142" s="22"/>
      <c r="D142" s="22"/>
      <c r="E142" s="17"/>
      <c r="F142" s="17"/>
    </row>
    <row r="143" spans="1:6" x14ac:dyDescent="0.2">
      <c r="A143" s="16"/>
      <c r="B143" s="22"/>
      <c r="C143" s="22"/>
      <c r="D143" s="22"/>
      <c r="E143" s="17"/>
      <c r="F143" s="17"/>
    </row>
    <row r="144" spans="1:6" x14ac:dyDescent="0.2">
      <c r="A144" s="16"/>
      <c r="B144" s="22"/>
      <c r="C144" s="22"/>
      <c r="D144" s="22"/>
      <c r="E144" s="17"/>
      <c r="F144" s="17"/>
    </row>
    <row r="145" spans="1:6" x14ac:dyDescent="0.2">
      <c r="A145" s="16"/>
      <c r="B145" s="22"/>
      <c r="C145" s="22"/>
      <c r="D145" s="22"/>
      <c r="E145" s="17"/>
      <c r="F145" s="17"/>
    </row>
    <row r="146" spans="1:6" x14ac:dyDescent="0.2">
      <c r="A146" s="16"/>
      <c r="B146" s="22"/>
      <c r="C146" s="22"/>
      <c r="D146" s="22"/>
      <c r="E146" s="17"/>
      <c r="F146" s="17"/>
    </row>
    <row r="147" spans="1:6" x14ac:dyDescent="0.2">
      <c r="A147" s="16"/>
      <c r="B147" s="22"/>
      <c r="C147" s="22"/>
      <c r="D147" s="22"/>
      <c r="E147" s="17"/>
      <c r="F147" s="17"/>
    </row>
    <row r="148" spans="1:6" x14ac:dyDescent="0.2">
      <c r="A148" s="16"/>
      <c r="B148" s="22"/>
      <c r="C148" s="22"/>
      <c r="D148" s="22"/>
      <c r="E148" s="17"/>
      <c r="F148" s="17"/>
    </row>
    <row r="149" spans="1:6" x14ac:dyDescent="0.2">
      <c r="A149" s="16"/>
      <c r="B149" s="22"/>
      <c r="C149" s="22"/>
      <c r="D149" s="17"/>
      <c r="E149" s="17"/>
      <c r="F149" s="17"/>
    </row>
    <row r="150" spans="1:6" x14ac:dyDescent="0.2">
      <c r="A150" s="16"/>
      <c r="B150" s="22"/>
      <c r="C150" s="22"/>
      <c r="D150" s="17"/>
      <c r="E150" s="17"/>
      <c r="F150" s="17"/>
    </row>
    <row r="151" spans="1:6" x14ac:dyDescent="0.2">
      <c r="A151" s="16"/>
      <c r="B151" s="22"/>
      <c r="C151" s="22"/>
      <c r="D151" s="17"/>
      <c r="E151" s="17"/>
      <c r="F151" s="17"/>
    </row>
    <row r="152" spans="1:6" x14ac:dyDescent="0.2">
      <c r="A152" s="16"/>
      <c r="B152" s="22"/>
      <c r="C152" s="22"/>
      <c r="D152" s="17"/>
      <c r="E152" s="17"/>
      <c r="F152" s="17"/>
    </row>
    <row r="153" spans="1:6" x14ac:dyDescent="0.2">
      <c r="A153" s="16"/>
      <c r="B153" s="22"/>
      <c r="C153" s="22"/>
      <c r="D153" s="17"/>
      <c r="E153" s="17"/>
      <c r="F153" s="17"/>
    </row>
    <row r="154" spans="1:6" x14ac:dyDescent="0.2">
      <c r="A154" s="16"/>
      <c r="B154" s="22"/>
      <c r="C154" s="22"/>
      <c r="D154" s="17"/>
      <c r="E154" s="17"/>
      <c r="F154" s="17"/>
    </row>
    <row r="155" spans="1:6" x14ac:dyDescent="0.2">
      <c r="A155" s="16"/>
      <c r="B155" s="22"/>
      <c r="C155" s="22"/>
      <c r="D155" s="17"/>
      <c r="E155" s="17"/>
      <c r="F155" s="17"/>
    </row>
    <row r="156" spans="1:6" x14ac:dyDescent="0.2">
      <c r="A156" s="16"/>
      <c r="B156" s="22"/>
      <c r="C156" s="22"/>
      <c r="D156" s="17"/>
      <c r="E156" s="17"/>
      <c r="F156" s="17"/>
    </row>
    <row r="157" spans="1:6" x14ac:dyDescent="0.2">
      <c r="A157" s="16"/>
      <c r="B157" s="22"/>
      <c r="C157" s="22"/>
      <c r="D157" s="17"/>
      <c r="E157" s="17"/>
      <c r="F157" s="17"/>
    </row>
    <row r="158" spans="1:6" x14ac:dyDescent="0.2">
      <c r="A158" s="16"/>
      <c r="B158" s="22"/>
      <c r="C158" s="22"/>
      <c r="D158" s="17"/>
      <c r="E158" s="17"/>
      <c r="F158" s="17"/>
    </row>
    <row r="159" spans="1:6" x14ac:dyDescent="0.2">
      <c r="A159" s="16"/>
      <c r="B159" s="22"/>
      <c r="C159" s="22"/>
      <c r="D159" s="17"/>
      <c r="E159" s="17"/>
      <c r="F159" s="17"/>
    </row>
    <row r="160" spans="1:6" x14ac:dyDescent="0.2">
      <c r="A160" s="16"/>
      <c r="B160" s="22"/>
      <c r="C160" s="22"/>
      <c r="D160" s="17"/>
      <c r="E160" s="17"/>
      <c r="F160" s="17"/>
    </row>
    <row r="161" spans="1:6" x14ac:dyDescent="0.2">
      <c r="A161" s="16"/>
      <c r="B161" s="22"/>
      <c r="C161" s="22"/>
      <c r="D161" s="17"/>
      <c r="E161" s="17"/>
      <c r="F161" s="17"/>
    </row>
    <row r="162" spans="1:6" x14ac:dyDescent="0.2">
      <c r="A162" s="16"/>
      <c r="B162" s="22"/>
      <c r="C162" s="22"/>
      <c r="D162" s="17"/>
      <c r="E162" s="17"/>
      <c r="F162" s="17"/>
    </row>
    <row r="163" spans="1:6" x14ac:dyDescent="0.2">
      <c r="A163" s="16"/>
      <c r="B163" s="22"/>
      <c r="C163" s="22"/>
      <c r="D163" s="17"/>
      <c r="E163" s="17"/>
      <c r="F163" s="17"/>
    </row>
    <row r="164" spans="1:6" x14ac:dyDescent="0.2">
      <c r="A164" s="16"/>
      <c r="B164" s="22"/>
      <c r="C164" s="22"/>
      <c r="D164" s="17"/>
      <c r="E164" s="17"/>
      <c r="F164" s="17"/>
    </row>
    <row r="165" spans="1:6" x14ac:dyDescent="0.2">
      <c r="A165" s="16"/>
      <c r="B165" s="22"/>
      <c r="C165" s="22"/>
      <c r="D165" s="17"/>
      <c r="E165" s="17"/>
      <c r="F165" s="17"/>
    </row>
    <row r="166" spans="1:6" x14ac:dyDescent="0.2">
      <c r="A166" s="16"/>
      <c r="B166" s="22"/>
      <c r="C166" s="22"/>
      <c r="D166" s="17"/>
      <c r="E166" s="17"/>
      <c r="F166" s="17"/>
    </row>
    <row r="167" spans="1:6" x14ac:dyDescent="0.2">
      <c r="A167" s="16"/>
      <c r="B167" s="22"/>
      <c r="C167" s="22"/>
      <c r="D167" s="17"/>
      <c r="E167" s="17"/>
      <c r="F167" s="17"/>
    </row>
    <row r="168" spans="1:6" x14ac:dyDescent="0.2">
      <c r="A168" s="16"/>
      <c r="B168" s="22"/>
      <c r="C168" s="22"/>
      <c r="D168" s="17"/>
      <c r="E168" s="17"/>
      <c r="F168" s="17"/>
    </row>
    <row r="169" spans="1:6" x14ac:dyDescent="0.2">
      <c r="A169" s="16"/>
      <c r="B169" s="22"/>
      <c r="C169" s="22"/>
      <c r="D169" s="17"/>
      <c r="E169" s="17"/>
      <c r="F169" s="17"/>
    </row>
    <row r="170" spans="1:6" x14ac:dyDescent="0.2">
      <c r="A170" s="16"/>
      <c r="B170" s="22"/>
      <c r="C170" s="22"/>
      <c r="D170" s="17"/>
      <c r="E170" s="17"/>
      <c r="F170" s="17"/>
    </row>
    <row r="171" spans="1:6" x14ac:dyDescent="0.2">
      <c r="A171" s="16"/>
      <c r="B171" s="22"/>
      <c r="C171" s="22"/>
      <c r="D171" s="17"/>
      <c r="E171" s="17"/>
      <c r="F171" s="17"/>
    </row>
    <row r="172" spans="1:6" x14ac:dyDescent="0.2">
      <c r="A172" s="16"/>
      <c r="B172" s="22"/>
      <c r="C172" s="22"/>
      <c r="D172" s="17"/>
      <c r="E172" s="17"/>
      <c r="F172" s="17"/>
    </row>
    <row r="173" spans="1:6" x14ac:dyDescent="0.2">
      <c r="A173" s="16"/>
      <c r="B173" s="63"/>
      <c r="C173" s="63"/>
      <c r="D173" s="17"/>
      <c r="E173" s="17"/>
      <c r="F173" s="17"/>
    </row>
    <row r="174" spans="1:6" x14ac:dyDescent="0.2">
      <c r="A174" s="16"/>
      <c r="B174" s="63"/>
      <c r="C174" s="63"/>
      <c r="D174" s="17"/>
      <c r="E174" s="17"/>
      <c r="F174" s="17"/>
    </row>
    <row r="175" spans="1:6" x14ac:dyDescent="0.2">
      <c r="A175" s="16"/>
      <c r="B175" s="63"/>
      <c r="C175" s="63"/>
      <c r="D175" s="17"/>
      <c r="E175" s="17"/>
      <c r="F175" s="17"/>
    </row>
    <row r="176" spans="1:6" x14ac:dyDescent="0.2">
      <c r="A176" s="16"/>
      <c r="B176" s="63"/>
      <c r="C176" s="63"/>
      <c r="D176" s="17"/>
      <c r="E176" s="17"/>
      <c r="F176" s="17"/>
    </row>
    <row r="177" spans="1:6" x14ac:dyDescent="0.2">
      <c r="A177" s="16"/>
      <c r="B177" s="22"/>
      <c r="C177" s="22"/>
      <c r="D177" s="17"/>
      <c r="E177" s="17"/>
      <c r="F177" s="17"/>
    </row>
    <row r="178" spans="1:6" x14ac:dyDescent="0.2">
      <c r="A178" s="16"/>
      <c r="B178" s="22"/>
      <c r="C178" s="22"/>
      <c r="D178" s="17"/>
      <c r="E178" s="17"/>
      <c r="F178" s="17"/>
    </row>
    <row r="179" spans="1:6" x14ac:dyDescent="0.2">
      <c r="A179" s="16"/>
      <c r="B179" s="22"/>
      <c r="C179" s="22"/>
      <c r="D179" s="17"/>
      <c r="E179" s="17"/>
      <c r="F179" s="17"/>
    </row>
    <row r="180" spans="1:6" x14ac:dyDescent="0.2">
      <c r="A180" s="16"/>
      <c r="B180" s="22"/>
      <c r="C180" s="22"/>
      <c r="D180" s="17"/>
      <c r="E180" s="17"/>
      <c r="F180" s="17"/>
    </row>
    <row r="181" spans="1:6" x14ac:dyDescent="0.2">
      <c r="A181" s="16"/>
      <c r="B181" s="22"/>
      <c r="C181" s="22"/>
      <c r="D181" s="17"/>
      <c r="E181" s="17"/>
      <c r="F181" s="17"/>
    </row>
    <row r="182" spans="1:6" x14ac:dyDescent="0.2">
      <c r="A182" s="16"/>
      <c r="B182" s="22"/>
      <c r="C182" s="22"/>
      <c r="D182" s="17"/>
      <c r="E182" s="17"/>
      <c r="F182" s="17"/>
    </row>
    <row r="183" spans="1:6" x14ac:dyDescent="0.2">
      <c r="A183" s="16"/>
      <c r="B183" s="22"/>
      <c r="C183" s="22"/>
      <c r="D183" s="17"/>
      <c r="E183" s="17"/>
      <c r="F183" s="17"/>
    </row>
    <row r="184" spans="1:6" x14ac:dyDescent="0.2">
      <c r="A184" s="16"/>
      <c r="B184" s="22"/>
      <c r="C184" s="22"/>
      <c r="D184" s="17"/>
      <c r="E184" s="17"/>
      <c r="F184" s="17"/>
    </row>
    <row r="185" spans="1:6" x14ac:dyDescent="0.2">
      <c r="A185" s="16"/>
      <c r="B185" s="22"/>
      <c r="C185" s="22"/>
      <c r="D185" s="17"/>
      <c r="E185" s="17"/>
      <c r="F185" s="17"/>
    </row>
    <row r="186" spans="1:6" x14ac:dyDescent="0.2">
      <c r="A186" s="16"/>
      <c r="B186" s="22"/>
      <c r="C186" s="22"/>
      <c r="D186" s="17"/>
      <c r="E186" s="17"/>
      <c r="F186" s="17"/>
    </row>
    <row r="187" spans="1:6" x14ac:dyDescent="0.2">
      <c r="A187" s="16"/>
      <c r="B187" s="22"/>
      <c r="C187" s="22"/>
      <c r="D187" s="17"/>
      <c r="E187" s="17"/>
      <c r="F187" s="17"/>
    </row>
    <row r="188" spans="1:6" x14ac:dyDescent="0.2">
      <c r="A188" s="16"/>
      <c r="B188" s="22"/>
      <c r="C188" s="22"/>
      <c r="D188" s="17"/>
      <c r="E188" s="17"/>
      <c r="F188" s="17"/>
    </row>
    <row r="189" spans="1:6" x14ac:dyDescent="0.2">
      <c r="A189" s="16"/>
      <c r="B189" s="22"/>
      <c r="C189" s="22"/>
      <c r="D189" s="17"/>
      <c r="E189" s="17"/>
      <c r="F189" s="17"/>
    </row>
    <row r="190" spans="1:6" x14ac:dyDescent="0.2">
      <c r="A190" s="16"/>
      <c r="B190" s="22"/>
      <c r="C190" s="22"/>
      <c r="D190" s="22"/>
      <c r="E190" s="17"/>
      <c r="F190" s="17"/>
    </row>
    <row r="191" spans="1:6" x14ac:dyDescent="0.2">
      <c r="A191" s="16"/>
      <c r="B191" s="22"/>
      <c r="C191" s="22"/>
      <c r="D191" s="22"/>
      <c r="E191" s="17"/>
      <c r="F191" s="17"/>
    </row>
    <row r="192" spans="1:6" x14ac:dyDescent="0.2">
      <c r="A192" s="16"/>
      <c r="B192" s="22"/>
      <c r="C192" s="22"/>
      <c r="D192" s="22"/>
      <c r="E192" s="17"/>
      <c r="F192" s="17"/>
    </row>
    <row r="193" spans="1:6" x14ac:dyDescent="0.2">
      <c r="A193" s="16"/>
      <c r="B193" s="22"/>
      <c r="C193" s="22"/>
      <c r="D193" s="22"/>
      <c r="E193" s="17"/>
      <c r="F193" s="18"/>
    </row>
    <row r="194" spans="1:6" x14ac:dyDescent="0.2">
      <c r="A194" s="16"/>
      <c r="B194" s="22"/>
      <c r="C194" s="22"/>
      <c r="D194" s="22"/>
      <c r="E194" s="17"/>
      <c r="F194" s="17"/>
    </row>
    <row r="195" spans="1:6" x14ac:dyDescent="0.2">
      <c r="A195" s="16"/>
      <c r="B195" s="22"/>
      <c r="C195" s="22"/>
      <c r="D195" s="22"/>
      <c r="E195" s="17"/>
      <c r="F195" s="17"/>
    </row>
    <row r="196" spans="1:6" x14ac:dyDescent="0.2">
      <c r="A196" s="16"/>
      <c r="B196" s="22"/>
      <c r="C196" s="22"/>
      <c r="D196" s="22"/>
      <c r="E196" s="17"/>
      <c r="F196" s="17"/>
    </row>
    <row r="197" spans="1:6" x14ac:dyDescent="0.2">
      <c r="A197" s="16"/>
      <c r="B197" s="22"/>
      <c r="C197" s="22"/>
      <c r="D197" s="17"/>
      <c r="E197" s="17"/>
      <c r="F197" s="18"/>
    </row>
    <row r="198" spans="1:6" x14ac:dyDescent="0.2">
      <c r="A198" s="16"/>
      <c r="B198" s="22"/>
      <c r="C198" s="22"/>
      <c r="D198" s="17"/>
      <c r="E198" s="17"/>
      <c r="F198" s="17"/>
    </row>
    <row r="199" spans="1:6" x14ac:dyDescent="0.2">
      <c r="A199" s="16"/>
      <c r="B199" s="22"/>
      <c r="C199" s="22"/>
      <c r="D199" s="17"/>
      <c r="E199" s="17"/>
      <c r="F199" s="17"/>
    </row>
    <row r="200" spans="1:6" x14ac:dyDescent="0.2">
      <c r="A200" s="16"/>
      <c r="B200" s="22"/>
      <c r="C200" s="22"/>
      <c r="D200" s="17"/>
      <c r="E200" s="17"/>
      <c r="F200" s="17"/>
    </row>
    <row r="201" spans="1:6" x14ac:dyDescent="0.2">
      <c r="A201" s="16"/>
      <c r="B201" s="22"/>
      <c r="C201" s="22"/>
      <c r="D201" s="17"/>
      <c r="E201" s="17"/>
      <c r="F201" s="17"/>
    </row>
    <row r="202" spans="1:6" x14ac:dyDescent="0.2">
      <c r="A202" s="16"/>
      <c r="B202" s="22"/>
      <c r="C202" s="22"/>
      <c r="D202" s="17"/>
      <c r="E202" s="17"/>
      <c r="F202" s="17"/>
    </row>
    <row r="203" spans="1:6" x14ac:dyDescent="0.2">
      <c r="A203" s="16"/>
      <c r="B203" s="22"/>
      <c r="C203" s="22"/>
      <c r="D203" s="17"/>
      <c r="E203" s="17"/>
      <c r="F203" s="17"/>
    </row>
    <row r="204" spans="1:6" x14ac:dyDescent="0.2">
      <c r="A204" s="16"/>
      <c r="B204" s="64"/>
      <c r="C204" s="64"/>
      <c r="D204" s="17"/>
      <c r="E204" s="17"/>
      <c r="F204" s="17"/>
    </row>
    <row r="205" spans="1:6" x14ac:dyDescent="0.2">
      <c r="A205" s="16"/>
      <c r="B205" s="64"/>
      <c r="C205" s="64"/>
      <c r="D205" s="17"/>
      <c r="E205" s="17"/>
      <c r="F205" s="17"/>
    </row>
    <row r="206" spans="1:6" x14ac:dyDescent="0.2">
      <c r="A206" s="16"/>
      <c r="B206" s="64"/>
      <c r="C206" s="64"/>
      <c r="D206" s="17"/>
      <c r="E206" s="17"/>
      <c r="F206" s="17"/>
    </row>
    <row r="207" spans="1:6" x14ac:dyDescent="0.2">
      <c r="A207" s="16"/>
      <c r="B207" s="64"/>
      <c r="C207" s="64"/>
      <c r="D207" s="17"/>
      <c r="E207" s="17"/>
      <c r="F207" s="17"/>
    </row>
    <row r="208" spans="1:6" x14ac:dyDescent="0.2">
      <c r="A208" s="16"/>
      <c r="B208" s="64"/>
      <c r="C208" s="64"/>
      <c r="D208" s="17"/>
      <c r="E208" s="17"/>
      <c r="F208" s="17"/>
    </row>
    <row r="209" spans="1:6" x14ac:dyDescent="0.2">
      <c r="A209" s="16"/>
      <c r="B209" s="64"/>
      <c r="C209" s="64"/>
      <c r="D209" s="17"/>
      <c r="E209" s="17"/>
      <c r="F209" s="17"/>
    </row>
    <row r="210" spans="1:6" x14ac:dyDescent="0.2">
      <c r="A210" s="16"/>
      <c r="B210" s="64"/>
      <c r="C210" s="64"/>
      <c r="D210" s="17"/>
      <c r="E210" s="17"/>
      <c r="F210" s="17"/>
    </row>
    <row r="211" spans="1:6" x14ac:dyDescent="0.2">
      <c r="A211" s="16"/>
      <c r="B211" s="64"/>
      <c r="C211" s="64"/>
      <c r="D211" s="17"/>
      <c r="E211" s="17"/>
      <c r="F211" s="17"/>
    </row>
    <row r="212" spans="1:6" x14ac:dyDescent="0.2">
      <c r="A212" s="16"/>
      <c r="B212" s="64"/>
      <c r="C212" s="64"/>
      <c r="D212" s="17"/>
      <c r="E212" s="17"/>
      <c r="F212" s="17"/>
    </row>
    <row r="213" spans="1:6" x14ac:dyDescent="0.2">
      <c r="A213" s="16"/>
      <c r="B213" s="64"/>
      <c r="C213" s="64"/>
      <c r="D213" s="17"/>
      <c r="E213" s="17"/>
      <c r="F213" s="17"/>
    </row>
    <row r="214" spans="1:6" x14ac:dyDescent="0.2">
      <c r="A214" s="16"/>
      <c r="B214" s="64"/>
      <c r="C214" s="64"/>
      <c r="D214" s="17"/>
      <c r="E214" s="17"/>
      <c r="F214" s="17"/>
    </row>
    <row r="215" spans="1:6" x14ac:dyDescent="0.2">
      <c r="A215" s="16"/>
      <c r="B215" s="64"/>
      <c r="C215" s="64"/>
      <c r="D215" s="17"/>
      <c r="E215" s="17"/>
      <c r="F215" s="17"/>
    </row>
    <row r="216" spans="1:6" x14ac:dyDescent="0.2">
      <c r="A216" s="16"/>
      <c r="B216" s="64"/>
      <c r="C216" s="64"/>
      <c r="D216" s="17"/>
      <c r="E216" s="17"/>
      <c r="F216" s="17"/>
    </row>
    <row r="217" spans="1:6" x14ac:dyDescent="0.2">
      <c r="A217" s="16"/>
      <c r="B217" s="64"/>
      <c r="C217" s="64"/>
      <c r="D217" s="17"/>
      <c r="E217" s="17"/>
      <c r="F217" s="17"/>
    </row>
    <row r="218" spans="1:6" x14ac:dyDescent="0.2">
      <c r="A218" s="16"/>
      <c r="B218" s="64"/>
      <c r="C218" s="64"/>
      <c r="D218" s="17"/>
      <c r="E218" s="17"/>
      <c r="F218" s="17"/>
    </row>
    <row r="219" spans="1:6" x14ac:dyDescent="0.2">
      <c r="A219" s="16"/>
      <c r="B219" s="64"/>
      <c r="C219" s="64"/>
      <c r="D219" s="17"/>
      <c r="E219" s="17"/>
      <c r="F219" s="17"/>
    </row>
    <row r="220" spans="1:6" x14ac:dyDescent="0.2">
      <c r="A220" s="16"/>
      <c r="B220" s="64"/>
      <c r="C220" s="64"/>
      <c r="D220" s="17"/>
      <c r="E220" s="17"/>
      <c r="F220" s="17"/>
    </row>
    <row r="221" spans="1:6" x14ac:dyDescent="0.2">
      <c r="A221" s="16"/>
      <c r="B221" s="64"/>
      <c r="C221" s="64"/>
      <c r="D221" s="17"/>
      <c r="E221" s="17"/>
      <c r="F221" s="17"/>
    </row>
    <row r="222" spans="1:6" x14ac:dyDescent="0.2">
      <c r="A222" s="16"/>
      <c r="B222" s="64"/>
      <c r="C222" s="64"/>
      <c r="D222" s="17"/>
      <c r="E222" s="17"/>
      <c r="F222" s="17"/>
    </row>
    <row r="223" spans="1:6" x14ac:dyDescent="0.2">
      <c r="A223" s="16"/>
      <c r="B223" s="64"/>
      <c r="C223" s="64"/>
      <c r="D223" s="17"/>
      <c r="E223" s="17"/>
      <c r="F223" s="17"/>
    </row>
    <row r="224" spans="1:6" x14ac:dyDescent="0.2">
      <c r="A224" s="16"/>
      <c r="B224" s="64"/>
      <c r="C224" s="64"/>
      <c r="D224" s="17"/>
      <c r="E224" s="17"/>
      <c r="F224" s="17"/>
    </row>
    <row r="225" spans="1:6" x14ac:dyDescent="0.2">
      <c r="A225" s="16"/>
      <c r="B225" s="64"/>
      <c r="C225" s="64"/>
      <c r="D225" s="17"/>
      <c r="E225" s="17"/>
      <c r="F225" s="17"/>
    </row>
    <row r="226" spans="1:6" x14ac:dyDescent="0.2">
      <c r="A226" s="16"/>
      <c r="B226" s="64"/>
      <c r="C226" s="64"/>
      <c r="D226" s="17"/>
      <c r="E226" s="17"/>
      <c r="F226" s="17"/>
    </row>
    <row r="227" spans="1:6" x14ac:dyDescent="0.2">
      <c r="A227" s="16"/>
      <c r="B227" s="64"/>
      <c r="C227" s="64"/>
      <c r="D227" s="17"/>
      <c r="E227" s="17"/>
      <c r="F227" s="17"/>
    </row>
    <row r="228" spans="1:6" x14ac:dyDescent="0.2">
      <c r="A228" s="16"/>
      <c r="B228" s="64"/>
      <c r="C228" s="64"/>
      <c r="D228" s="17"/>
      <c r="E228" s="17"/>
      <c r="F228" s="17"/>
    </row>
    <row r="229" spans="1:6" x14ac:dyDescent="0.2">
      <c r="A229" s="16"/>
      <c r="B229" s="22"/>
      <c r="C229" s="22"/>
      <c r="D229" s="17"/>
      <c r="E229" s="17"/>
      <c r="F229" s="17"/>
    </row>
    <row r="230" spans="1:6" x14ac:dyDescent="0.2">
      <c r="A230" s="16"/>
      <c r="B230" s="22"/>
      <c r="C230" s="22"/>
      <c r="D230" s="17"/>
      <c r="E230" s="17"/>
      <c r="F230" s="17"/>
    </row>
    <row r="231" spans="1:6" x14ac:dyDescent="0.2">
      <c r="A231" s="16"/>
      <c r="B231" s="22"/>
      <c r="C231" s="22"/>
      <c r="D231" s="17"/>
      <c r="E231" s="17"/>
      <c r="F231" s="17"/>
    </row>
    <row r="232" spans="1:6" x14ac:dyDescent="0.2">
      <c r="A232" s="16"/>
      <c r="B232" s="22"/>
      <c r="C232" s="22"/>
      <c r="D232" s="17"/>
      <c r="E232" s="17"/>
      <c r="F232" s="17"/>
    </row>
    <row r="233" spans="1:6" x14ac:dyDescent="0.2">
      <c r="A233" s="16"/>
      <c r="B233" s="22"/>
      <c r="C233" s="22"/>
      <c r="D233" s="17"/>
      <c r="E233" s="17"/>
      <c r="F233" s="17"/>
    </row>
    <row r="234" spans="1:6" x14ac:dyDescent="0.2">
      <c r="A234" s="16"/>
      <c r="B234" s="22"/>
      <c r="C234" s="22"/>
      <c r="D234" s="17"/>
      <c r="E234" s="17"/>
      <c r="F234" s="17"/>
    </row>
    <row r="235" spans="1:6" x14ac:dyDescent="0.2">
      <c r="A235" s="16"/>
      <c r="B235" s="22"/>
      <c r="C235" s="22"/>
      <c r="D235" s="17"/>
      <c r="E235" s="17"/>
      <c r="F235" s="17"/>
    </row>
    <row r="236" spans="1:6" x14ac:dyDescent="0.2">
      <c r="A236" s="16"/>
      <c r="B236" s="22"/>
      <c r="C236" s="22"/>
      <c r="D236" s="17"/>
      <c r="E236" s="17"/>
      <c r="F236" s="17"/>
    </row>
    <row r="237" spans="1:6" x14ac:dyDescent="0.2">
      <c r="A237" s="16"/>
      <c r="B237" s="18"/>
      <c r="C237" s="18"/>
      <c r="D237" s="17"/>
      <c r="E237" s="17"/>
      <c r="F237" s="17"/>
    </row>
    <row r="238" spans="1:6" x14ac:dyDescent="0.2">
      <c r="A238" s="16"/>
      <c r="B238" s="18"/>
      <c r="C238" s="18"/>
      <c r="D238" s="22"/>
      <c r="E238" s="17"/>
      <c r="F238" s="17"/>
    </row>
    <row r="239" spans="1:6" x14ac:dyDescent="0.2">
      <c r="A239" s="16"/>
      <c r="B239" s="22"/>
      <c r="C239" s="22"/>
      <c r="D239" s="22"/>
      <c r="E239" s="17"/>
      <c r="F239" s="17"/>
    </row>
    <row r="240" spans="1:6" x14ac:dyDescent="0.2">
      <c r="A240" s="16"/>
      <c r="B240" s="22"/>
      <c r="C240" s="22"/>
      <c r="D240" s="22"/>
      <c r="E240" s="17"/>
      <c r="F240" s="17"/>
    </row>
    <row r="241" spans="1:6" x14ac:dyDescent="0.2">
      <c r="A241" s="16"/>
      <c r="B241" s="22"/>
      <c r="C241" s="22"/>
      <c r="D241" s="22"/>
      <c r="E241" s="17"/>
      <c r="F241" s="17"/>
    </row>
    <row r="242" spans="1:6" x14ac:dyDescent="0.2">
      <c r="A242" s="16"/>
      <c r="B242" s="22"/>
      <c r="C242" s="22"/>
      <c r="D242" s="22"/>
      <c r="E242" s="17"/>
      <c r="F242" s="17"/>
    </row>
    <row r="243" spans="1:6" x14ac:dyDescent="0.2">
      <c r="A243" s="16"/>
      <c r="B243" s="22"/>
      <c r="C243" s="22"/>
      <c r="D243" s="22"/>
      <c r="E243" s="17"/>
      <c r="F243" s="17"/>
    </row>
    <row r="244" spans="1:6" x14ac:dyDescent="0.2">
      <c r="A244" s="16"/>
      <c r="B244" s="22"/>
      <c r="C244" s="22"/>
      <c r="D244" s="22"/>
      <c r="E244" s="17"/>
      <c r="F244" s="17"/>
    </row>
    <row r="245" spans="1:6" x14ac:dyDescent="0.2">
      <c r="A245" s="16"/>
      <c r="B245" s="22"/>
      <c r="C245" s="22"/>
      <c r="D245" s="17"/>
      <c r="E245" s="17"/>
      <c r="F245" s="17"/>
    </row>
    <row r="246" spans="1:6" x14ac:dyDescent="0.2">
      <c r="A246" s="16"/>
      <c r="B246" s="22"/>
      <c r="C246" s="22"/>
      <c r="D246" s="17"/>
      <c r="E246" s="17"/>
      <c r="F246" s="17"/>
    </row>
    <row r="247" spans="1:6" x14ac:dyDescent="0.2">
      <c r="A247" s="16"/>
      <c r="B247" s="22"/>
      <c r="C247" s="22"/>
      <c r="D247" s="17"/>
      <c r="E247" s="17"/>
      <c r="F247" s="17"/>
    </row>
    <row r="248" spans="1:6" x14ac:dyDescent="0.2">
      <c r="A248" s="16"/>
      <c r="B248" s="22"/>
      <c r="C248" s="22"/>
      <c r="D248" s="17"/>
      <c r="E248" s="17"/>
      <c r="F248" s="17"/>
    </row>
    <row r="249" spans="1:6" x14ac:dyDescent="0.2">
      <c r="A249" s="16"/>
      <c r="B249" s="22"/>
      <c r="C249" s="22"/>
      <c r="D249" s="17"/>
      <c r="E249" s="17"/>
      <c r="F249" s="17"/>
    </row>
    <row r="250" spans="1:6" x14ac:dyDescent="0.2">
      <c r="A250" s="16"/>
      <c r="B250" s="22"/>
      <c r="C250" s="22"/>
      <c r="D250" s="17"/>
      <c r="E250" s="17"/>
      <c r="F250" s="17"/>
    </row>
    <row r="251" spans="1:6" x14ac:dyDescent="0.2">
      <c r="A251" s="16"/>
      <c r="B251" s="22"/>
      <c r="C251" s="22"/>
      <c r="D251" s="17"/>
      <c r="E251" s="17"/>
      <c r="F251" s="17"/>
    </row>
    <row r="252" spans="1:6" x14ac:dyDescent="0.2">
      <c r="A252" s="16"/>
      <c r="B252" s="22"/>
      <c r="C252" s="22"/>
      <c r="D252" s="17"/>
      <c r="E252" s="17"/>
      <c r="F252" s="17"/>
    </row>
    <row r="253" spans="1:6" x14ac:dyDescent="0.2">
      <c r="A253" s="16"/>
      <c r="B253" s="22"/>
      <c r="C253" s="22"/>
      <c r="D253" s="17"/>
      <c r="E253" s="17"/>
      <c r="F253" s="17"/>
    </row>
    <row r="254" spans="1:6" x14ac:dyDescent="0.2">
      <c r="A254" s="16"/>
      <c r="B254" s="22"/>
      <c r="C254" s="22"/>
      <c r="D254" s="17"/>
      <c r="E254" s="17"/>
      <c r="F254" s="17"/>
    </row>
    <row r="255" spans="1:6" x14ac:dyDescent="0.2">
      <c r="A255" s="16"/>
      <c r="B255" s="22"/>
      <c r="C255" s="22"/>
      <c r="D255" s="17"/>
      <c r="E255" s="17"/>
      <c r="F255" s="17"/>
    </row>
    <row r="256" spans="1:6" x14ac:dyDescent="0.2">
      <c r="A256" s="16"/>
      <c r="B256" s="22"/>
      <c r="C256" s="22"/>
      <c r="D256" s="17"/>
      <c r="E256" s="17"/>
      <c r="F256" s="17"/>
    </row>
    <row r="257" spans="1:6" x14ac:dyDescent="0.2">
      <c r="A257" s="16"/>
      <c r="B257" s="22"/>
      <c r="C257" s="22"/>
      <c r="D257" s="17"/>
      <c r="E257" s="17"/>
      <c r="F257" s="17"/>
    </row>
    <row r="258" spans="1:6" x14ac:dyDescent="0.2">
      <c r="A258" s="16"/>
      <c r="B258" s="22"/>
      <c r="C258" s="22"/>
      <c r="D258" s="17"/>
      <c r="E258" s="17"/>
      <c r="F258" s="17"/>
    </row>
    <row r="259" spans="1:6" x14ac:dyDescent="0.2">
      <c r="A259" s="16"/>
      <c r="B259" s="22"/>
      <c r="C259" s="22"/>
      <c r="D259" s="17"/>
      <c r="E259" s="17"/>
      <c r="F259" s="17"/>
    </row>
    <row r="260" spans="1:6" x14ac:dyDescent="0.2">
      <c r="A260" s="16"/>
      <c r="B260" s="22"/>
      <c r="C260" s="22"/>
      <c r="D260" s="17"/>
      <c r="E260" s="17"/>
      <c r="F260" s="17"/>
    </row>
    <row r="261" spans="1:6" x14ac:dyDescent="0.2">
      <c r="A261" s="16"/>
      <c r="B261" s="22"/>
      <c r="C261" s="22"/>
      <c r="D261" s="17"/>
      <c r="E261" s="17"/>
      <c r="F261" s="17"/>
    </row>
    <row r="262" spans="1:6" x14ac:dyDescent="0.2">
      <c r="A262" s="16"/>
      <c r="B262" s="22"/>
      <c r="C262" s="22"/>
      <c r="D262" s="17"/>
      <c r="E262" s="17"/>
      <c r="F262" s="17"/>
    </row>
    <row r="263" spans="1:6" x14ac:dyDescent="0.2">
      <c r="A263" s="16"/>
      <c r="B263" s="22"/>
      <c r="C263" s="22"/>
      <c r="D263" s="17"/>
      <c r="E263" s="17"/>
      <c r="F263" s="17"/>
    </row>
    <row r="264" spans="1:6" x14ac:dyDescent="0.2">
      <c r="A264" s="16"/>
      <c r="B264" s="22"/>
      <c r="C264" s="22"/>
      <c r="D264" s="17"/>
      <c r="E264" s="17"/>
      <c r="F264" s="17"/>
    </row>
    <row r="265" spans="1:6" x14ac:dyDescent="0.2">
      <c r="A265" s="16"/>
      <c r="B265" s="22"/>
      <c r="C265" s="22"/>
      <c r="D265" s="17"/>
      <c r="E265" s="17"/>
      <c r="F265" s="17"/>
    </row>
    <row r="266" spans="1:6" x14ac:dyDescent="0.2">
      <c r="A266" s="16"/>
      <c r="B266" s="22"/>
      <c r="C266" s="22"/>
      <c r="D266" s="17"/>
      <c r="E266" s="17"/>
      <c r="F266" s="17"/>
    </row>
    <row r="267" spans="1:6" x14ac:dyDescent="0.2">
      <c r="A267" s="16"/>
      <c r="B267" s="22"/>
      <c r="C267" s="22"/>
      <c r="D267" s="17"/>
      <c r="E267" s="17"/>
      <c r="F267" s="17"/>
    </row>
    <row r="268" spans="1:6" x14ac:dyDescent="0.2">
      <c r="A268" s="16"/>
      <c r="B268" s="22"/>
      <c r="C268" s="22"/>
      <c r="D268" s="17"/>
      <c r="E268" s="17"/>
      <c r="F268" s="17"/>
    </row>
    <row r="269" spans="1:6" x14ac:dyDescent="0.2">
      <c r="A269" s="16"/>
      <c r="B269" s="22"/>
      <c r="C269" s="22"/>
      <c r="D269" s="17"/>
      <c r="E269" s="17"/>
      <c r="F269" s="17"/>
    </row>
    <row r="270" spans="1:6" x14ac:dyDescent="0.2">
      <c r="A270" s="16"/>
      <c r="B270" s="22"/>
      <c r="C270" s="22"/>
      <c r="D270" s="17"/>
      <c r="E270" s="17"/>
      <c r="F270" s="17"/>
    </row>
    <row r="271" spans="1:6" x14ac:dyDescent="0.2">
      <c r="A271" s="16"/>
      <c r="B271" s="22"/>
      <c r="C271" s="22"/>
      <c r="D271" s="17"/>
      <c r="E271" s="17"/>
      <c r="F271" s="17"/>
    </row>
    <row r="272" spans="1:6" x14ac:dyDescent="0.2">
      <c r="A272" s="16"/>
      <c r="B272" s="22"/>
      <c r="C272" s="22"/>
      <c r="D272" s="17"/>
      <c r="E272" s="17"/>
      <c r="F272" s="17"/>
    </row>
    <row r="273" spans="1:6" x14ac:dyDescent="0.2">
      <c r="A273" s="16"/>
      <c r="B273" s="22"/>
      <c r="C273" s="22"/>
      <c r="D273" s="17"/>
      <c r="E273" s="17"/>
      <c r="F273" s="17"/>
    </row>
    <row r="274" spans="1:6" x14ac:dyDescent="0.2">
      <c r="A274" s="16"/>
      <c r="B274" s="22"/>
      <c r="C274" s="22"/>
      <c r="D274" s="17"/>
      <c r="E274" s="17"/>
      <c r="F274" s="17"/>
    </row>
    <row r="275" spans="1:6" x14ac:dyDescent="0.2">
      <c r="A275" s="16"/>
      <c r="B275" s="22"/>
      <c r="C275" s="22"/>
      <c r="D275" s="17"/>
      <c r="E275" s="17"/>
      <c r="F275" s="17"/>
    </row>
    <row r="276" spans="1:6" x14ac:dyDescent="0.2">
      <c r="A276" s="16"/>
      <c r="B276" s="22"/>
      <c r="C276" s="22"/>
      <c r="D276" s="17"/>
      <c r="E276" s="17"/>
      <c r="F276" s="17"/>
    </row>
    <row r="277" spans="1:6" x14ac:dyDescent="0.2">
      <c r="A277" s="16"/>
      <c r="B277" s="22"/>
      <c r="C277" s="22"/>
      <c r="D277" s="17"/>
      <c r="E277" s="17"/>
      <c r="F277" s="17"/>
    </row>
    <row r="278" spans="1:6" x14ac:dyDescent="0.2">
      <c r="A278" s="16"/>
      <c r="B278" s="22"/>
      <c r="C278" s="22"/>
      <c r="D278" s="17"/>
      <c r="E278" s="17"/>
      <c r="F278" s="17"/>
    </row>
    <row r="279" spans="1:6" x14ac:dyDescent="0.2">
      <c r="A279" s="16"/>
      <c r="B279" s="22"/>
      <c r="C279" s="22"/>
      <c r="D279" s="17"/>
      <c r="E279" s="17"/>
      <c r="F279" s="17"/>
    </row>
    <row r="280" spans="1:6" x14ac:dyDescent="0.2">
      <c r="A280" s="16"/>
      <c r="B280" s="22"/>
      <c r="C280" s="22"/>
      <c r="D280" s="17"/>
      <c r="E280" s="17"/>
      <c r="F280" s="17"/>
    </row>
    <row r="281" spans="1:6" x14ac:dyDescent="0.2">
      <c r="A281" s="16"/>
      <c r="B281" s="22"/>
      <c r="C281" s="22"/>
      <c r="D281" s="17"/>
      <c r="E281" s="17"/>
      <c r="F281" s="17"/>
    </row>
    <row r="282" spans="1:6" x14ac:dyDescent="0.2">
      <c r="A282" s="16"/>
      <c r="B282" s="22"/>
      <c r="C282" s="22"/>
      <c r="D282" s="17"/>
      <c r="E282" s="17"/>
      <c r="F282" s="17"/>
    </row>
    <row r="283" spans="1:6" x14ac:dyDescent="0.2">
      <c r="A283" s="16"/>
      <c r="B283" s="63"/>
      <c r="C283" s="63"/>
      <c r="D283" s="17"/>
      <c r="E283" s="17"/>
      <c r="F283" s="17"/>
    </row>
    <row r="284" spans="1:6" x14ac:dyDescent="0.2">
      <c r="A284" s="16"/>
      <c r="B284" s="22"/>
      <c r="C284" s="22"/>
      <c r="D284" s="17"/>
      <c r="E284" s="17"/>
      <c r="F284" s="17"/>
    </row>
    <row r="285" spans="1:6" x14ac:dyDescent="0.2">
      <c r="A285" s="16"/>
      <c r="B285" s="22"/>
      <c r="C285" s="22"/>
      <c r="D285" s="17"/>
      <c r="E285" s="17"/>
      <c r="F285" s="17"/>
    </row>
    <row r="286" spans="1:6" x14ac:dyDescent="0.2">
      <c r="A286" s="16"/>
      <c r="B286" s="22"/>
      <c r="C286" s="22"/>
      <c r="D286" s="22"/>
      <c r="E286" s="17"/>
      <c r="F286" s="17"/>
    </row>
    <row r="287" spans="1:6" x14ac:dyDescent="0.2">
      <c r="A287" s="16"/>
      <c r="B287" s="22"/>
      <c r="C287" s="22"/>
      <c r="D287" s="22"/>
      <c r="E287" s="17"/>
      <c r="F287" s="17"/>
    </row>
    <row r="288" spans="1:6" x14ac:dyDescent="0.2">
      <c r="A288" s="16"/>
      <c r="B288" s="22"/>
      <c r="C288" s="22"/>
      <c r="D288" s="22"/>
      <c r="E288" s="17"/>
      <c r="F288" s="17"/>
    </row>
    <row r="289" spans="1:6" x14ac:dyDescent="0.2">
      <c r="A289" s="16"/>
      <c r="B289" s="22"/>
      <c r="C289" s="22"/>
      <c r="D289" s="22"/>
      <c r="E289" s="17"/>
      <c r="F289" s="17"/>
    </row>
    <row r="290" spans="1:6" x14ac:dyDescent="0.2">
      <c r="A290" s="16"/>
      <c r="B290" s="22"/>
      <c r="C290" s="22"/>
      <c r="D290" s="22"/>
      <c r="E290" s="17"/>
      <c r="F290" s="17"/>
    </row>
    <row r="291" spans="1:6" x14ac:dyDescent="0.2">
      <c r="A291" s="16"/>
      <c r="B291" s="22"/>
      <c r="C291" s="22"/>
      <c r="D291" s="22"/>
      <c r="E291" s="17"/>
      <c r="F291" s="17"/>
    </row>
    <row r="292" spans="1:6" x14ac:dyDescent="0.2">
      <c r="A292" s="16"/>
      <c r="B292" s="22"/>
      <c r="C292" s="22"/>
      <c r="D292" s="22"/>
      <c r="E292" s="17"/>
      <c r="F292" s="17"/>
    </row>
    <row r="293" spans="1:6" x14ac:dyDescent="0.2">
      <c r="A293" s="16"/>
      <c r="B293" s="22"/>
      <c r="C293" s="22"/>
      <c r="D293" s="17"/>
      <c r="E293" s="17"/>
      <c r="F293" s="17"/>
    </row>
    <row r="294" spans="1:6" x14ac:dyDescent="0.2">
      <c r="A294" s="16"/>
      <c r="B294" s="22"/>
      <c r="C294" s="22"/>
      <c r="D294" s="17"/>
      <c r="E294" s="17"/>
      <c r="F294" s="17"/>
    </row>
    <row r="295" spans="1:6" x14ac:dyDescent="0.2">
      <c r="A295" s="16"/>
      <c r="B295" s="22"/>
      <c r="C295" s="22"/>
      <c r="D295" s="17"/>
      <c r="E295" s="17"/>
      <c r="F295" s="17"/>
    </row>
    <row r="296" spans="1:6" x14ac:dyDescent="0.2">
      <c r="A296" s="16"/>
      <c r="B296" s="22"/>
      <c r="C296" s="22"/>
      <c r="D296" s="17"/>
      <c r="E296" s="17"/>
      <c r="F296" s="17"/>
    </row>
    <row r="297" spans="1:6" x14ac:dyDescent="0.2">
      <c r="A297" s="16"/>
      <c r="B297" s="22"/>
      <c r="C297" s="22"/>
      <c r="D297" s="17"/>
      <c r="E297" s="17"/>
      <c r="F297" s="17"/>
    </row>
    <row r="298" spans="1:6" x14ac:dyDescent="0.2">
      <c r="A298" s="16"/>
      <c r="B298" s="22"/>
      <c r="C298" s="22"/>
      <c r="D298" s="17"/>
      <c r="E298" s="17"/>
      <c r="F298" s="17"/>
    </row>
    <row r="299" spans="1:6" x14ac:dyDescent="0.2">
      <c r="A299" s="16"/>
      <c r="B299" s="22"/>
      <c r="C299" s="22"/>
      <c r="D299" s="17"/>
      <c r="E299" s="17"/>
      <c r="F299" s="17"/>
    </row>
    <row r="300" spans="1:6" x14ac:dyDescent="0.2">
      <c r="A300" s="16"/>
      <c r="B300" s="22"/>
      <c r="C300" s="22"/>
      <c r="D300" s="17"/>
      <c r="E300" s="17"/>
      <c r="F300" s="17"/>
    </row>
    <row r="301" spans="1:6" ht="15.75" x14ac:dyDescent="0.25">
      <c r="A301" s="16"/>
      <c r="D301" s="17"/>
      <c r="E301" s="17"/>
      <c r="F301" s="78"/>
    </row>
    <row r="302" spans="1:6" ht="15.75" x14ac:dyDescent="0.25">
      <c r="A302" s="16"/>
      <c r="D302" s="17"/>
      <c r="E302" s="17"/>
      <c r="F302" s="78"/>
    </row>
    <row r="303" spans="1:6" ht="15.75" x14ac:dyDescent="0.25">
      <c r="A303" s="16"/>
      <c r="D303" s="17"/>
      <c r="E303" s="17"/>
      <c r="F303" s="78"/>
    </row>
    <row r="304" spans="1:6" ht="15.75" x14ac:dyDescent="0.25">
      <c r="A304" s="16"/>
      <c r="D304" s="17"/>
      <c r="E304" s="17"/>
      <c r="F304" s="78"/>
    </row>
    <row r="305" spans="1:6" ht="15.75" x14ac:dyDescent="0.25">
      <c r="A305" s="16"/>
      <c r="D305" s="17"/>
      <c r="E305" s="17"/>
      <c r="F305" s="78"/>
    </row>
    <row r="306" spans="1:6" ht="15.75" x14ac:dyDescent="0.25">
      <c r="A306" s="16"/>
      <c r="D306" s="17"/>
      <c r="E306" s="17"/>
      <c r="F306" s="78"/>
    </row>
    <row r="307" spans="1:6" ht="15.75" x14ac:dyDescent="0.25">
      <c r="A307" s="16"/>
      <c r="D307" s="17"/>
      <c r="E307" s="17"/>
      <c r="F307" s="78"/>
    </row>
    <row r="308" spans="1:6" ht="15.75" x14ac:dyDescent="0.25">
      <c r="A308" s="16"/>
      <c r="D308" s="17"/>
      <c r="E308" s="17"/>
      <c r="F308" s="78"/>
    </row>
    <row r="309" spans="1:6" ht="15.75" x14ac:dyDescent="0.25">
      <c r="A309" s="16"/>
      <c r="D309" s="17"/>
      <c r="E309" s="17"/>
      <c r="F309" s="78"/>
    </row>
    <row r="310" spans="1:6" ht="15.75" x14ac:dyDescent="0.25">
      <c r="A310" s="16"/>
      <c r="D310" s="17"/>
      <c r="E310" s="17"/>
      <c r="F310" s="78"/>
    </row>
    <row r="311" spans="1:6" ht="15.75" x14ac:dyDescent="0.25">
      <c r="A311" s="16"/>
      <c r="D311" s="17"/>
      <c r="E311" s="17"/>
      <c r="F311" s="78"/>
    </row>
    <row r="312" spans="1:6" ht="15.75" x14ac:dyDescent="0.25">
      <c r="A312" s="16"/>
      <c r="D312" s="17"/>
      <c r="E312" s="17"/>
      <c r="F312" s="78"/>
    </row>
    <row r="313" spans="1:6" ht="15.75" x14ac:dyDescent="0.25">
      <c r="A313" s="16"/>
      <c r="D313" s="17"/>
      <c r="E313" s="17"/>
      <c r="F313" s="78"/>
    </row>
    <row r="314" spans="1:6" ht="15.75" x14ac:dyDescent="0.25">
      <c r="A314" s="16"/>
      <c r="D314" s="17"/>
      <c r="E314" s="17"/>
      <c r="F314" s="78"/>
    </row>
    <row r="315" spans="1:6" ht="15.75" x14ac:dyDescent="0.25">
      <c r="A315" s="16"/>
      <c r="D315" s="17"/>
      <c r="E315" s="17"/>
      <c r="F315" s="78"/>
    </row>
    <row r="316" spans="1:6" ht="15.75" x14ac:dyDescent="0.25">
      <c r="A316" s="16"/>
      <c r="D316" s="17"/>
      <c r="E316" s="17"/>
      <c r="F316" s="78"/>
    </row>
    <row r="317" spans="1:6" ht="15.75" x14ac:dyDescent="0.25">
      <c r="A317" s="16"/>
      <c r="D317" s="17"/>
      <c r="E317" s="17"/>
      <c r="F317" s="78"/>
    </row>
    <row r="318" spans="1:6" ht="15.75" x14ac:dyDescent="0.25">
      <c r="A318" s="16"/>
      <c r="D318" s="17"/>
      <c r="E318" s="17"/>
      <c r="F318" s="78"/>
    </row>
    <row r="319" spans="1:6" ht="15.75" x14ac:dyDescent="0.25">
      <c r="A319" s="16"/>
      <c r="D319" s="17"/>
      <c r="E319" s="17"/>
      <c r="F319" s="78"/>
    </row>
    <row r="320" spans="1:6" ht="15.75" x14ac:dyDescent="0.25">
      <c r="A320" s="16"/>
      <c r="D320" s="17"/>
      <c r="E320" s="17"/>
      <c r="F320" s="78"/>
    </row>
    <row r="321" spans="1:6" ht="15.75" x14ac:dyDescent="0.25">
      <c r="A321" s="16"/>
      <c r="D321" s="17"/>
      <c r="E321" s="17"/>
      <c r="F321" s="78"/>
    </row>
    <row r="322" spans="1:6" ht="15.75" x14ac:dyDescent="0.25">
      <c r="A322" s="16"/>
      <c r="D322" s="17"/>
      <c r="E322" s="17"/>
      <c r="F322" s="78"/>
    </row>
    <row r="323" spans="1:6" ht="15.75" x14ac:dyDescent="0.25">
      <c r="A323" s="16"/>
      <c r="D323" s="17"/>
      <c r="E323" s="17"/>
      <c r="F323" s="78"/>
    </row>
    <row r="324" spans="1:6" ht="15.75" x14ac:dyDescent="0.25">
      <c r="A324" s="16"/>
      <c r="D324" s="17"/>
      <c r="E324" s="17"/>
      <c r="F324" s="78"/>
    </row>
    <row r="325" spans="1:6" ht="15.75" x14ac:dyDescent="0.25">
      <c r="A325" s="16"/>
      <c r="D325" s="17"/>
      <c r="E325" s="17"/>
      <c r="F325" s="78"/>
    </row>
    <row r="326" spans="1:6" ht="15.75" x14ac:dyDescent="0.25">
      <c r="A326" s="16"/>
      <c r="D326" s="17"/>
      <c r="E326" s="17"/>
      <c r="F326" s="78"/>
    </row>
    <row r="327" spans="1:6" ht="15.75" x14ac:dyDescent="0.25">
      <c r="A327" s="16"/>
      <c r="D327" s="17"/>
      <c r="E327" s="17"/>
      <c r="F327" s="78"/>
    </row>
    <row r="328" spans="1:6" ht="15.75" x14ac:dyDescent="0.25">
      <c r="A328" s="16"/>
      <c r="D328" s="17"/>
      <c r="E328" s="17"/>
      <c r="F328" s="78"/>
    </row>
    <row r="329" spans="1:6" ht="15.75" x14ac:dyDescent="0.25">
      <c r="A329" s="16"/>
      <c r="D329" s="17"/>
      <c r="E329" s="17"/>
      <c r="F329" s="78"/>
    </row>
    <row r="330" spans="1:6" ht="15.75" x14ac:dyDescent="0.25">
      <c r="A330" s="16"/>
      <c r="D330" s="17"/>
      <c r="E330" s="17"/>
      <c r="F330" s="78"/>
    </row>
    <row r="331" spans="1:6" ht="15.75" x14ac:dyDescent="0.25">
      <c r="A331" s="16"/>
      <c r="D331" s="17"/>
      <c r="E331" s="17"/>
      <c r="F331" s="78"/>
    </row>
    <row r="332" spans="1:6" ht="15.75" x14ac:dyDescent="0.25">
      <c r="A332" s="16"/>
      <c r="D332" s="17"/>
      <c r="E332" s="17"/>
      <c r="F332" s="78"/>
    </row>
    <row r="333" spans="1:6" ht="15.75" x14ac:dyDescent="0.25">
      <c r="A333" s="16"/>
      <c r="D333" s="17"/>
      <c r="E333" s="17"/>
      <c r="F333" s="78"/>
    </row>
    <row r="334" spans="1:6" ht="15.75" x14ac:dyDescent="0.25">
      <c r="A334" s="16"/>
      <c r="D334" s="22"/>
      <c r="E334" s="17"/>
      <c r="F334" s="78"/>
    </row>
    <row r="335" spans="1:6" ht="15.75" x14ac:dyDescent="0.25">
      <c r="A335" s="16"/>
      <c r="D335" s="22"/>
      <c r="E335" s="17"/>
      <c r="F335" s="78"/>
    </row>
    <row r="336" spans="1:6" ht="15.75" x14ac:dyDescent="0.25">
      <c r="A336" s="16"/>
      <c r="D336" s="22"/>
      <c r="E336" s="17"/>
      <c r="F336" s="78"/>
    </row>
    <row r="337" spans="1:6" ht="15.75" x14ac:dyDescent="0.25">
      <c r="A337" s="16"/>
      <c r="D337" s="22"/>
      <c r="E337" s="17"/>
      <c r="F337" s="78"/>
    </row>
    <row r="338" spans="1:6" x14ac:dyDescent="0.2">
      <c r="A338" s="16"/>
      <c r="D338" s="22"/>
      <c r="E338" s="17"/>
    </row>
    <row r="339" spans="1:6" x14ac:dyDescent="0.2">
      <c r="A339" s="16"/>
      <c r="D339" s="22"/>
      <c r="E339" s="17"/>
    </row>
    <row r="340" spans="1:6" x14ac:dyDescent="0.2">
      <c r="A340" s="16"/>
      <c r="D340" s="22"/>
      <c r="E340" s="1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8"/>
  <sheetViews>
    <sheetView workbookViewId="0">
      <selection activeCell="C15" sqref="C15"/>
    </sheetView>
  </sheetViews>
  <sheetFormatPr defaultRowHeight="12.75" x14ac:dyDescent="0.2"/>
  <cols>
    <col min="1" max="1" width="38.28515625" style="17" bestFit="1" customWidth="1"/>
    <col min="2" max="2" width="13.85546875" style="17" bestFit="1" customWidth="1"/>
    <col min="3" max="3" width="7.5703125" style="17" bestFit="1" customWidth="1"/>
    <col min="4" max="4" width="9.140625" style="17"/>
    <col min="5" max="5" width="5.5703125" style="17" bestFit="1" customWidth="1"/>
    <col min="6" max="6" width="9.140625" style="17"/>
    <col min="7" max="7" width="8.28515625" style="17" customWidth="1"/>
    <col min="8" max="8" width="9.140625" style="17"/>
    <col min="9" max="9" width="5.5703125" style="17" bestFit="1" customWidth="1"/>
    <col min="10" max="10" width="9.140625" style="17"/>
    <col min="11" max="11" width="8.7109375" style="17" customWidth="1"/>
    <col min="12" max="16384" width="9.140625" style="17"/>
  </cols>
  <sheetData>
    <row r="1" spans="1:9" x14ac:dyDescent="0.2">
      <c r="A1" s="107" t="e">
        <f>'Acid Prep'!C2</f>
        <v>#N/A</v>
      </c>
      <c r="B1" s="107" t="e">
        <f>'Acid Prep'!$E$2</f>
        <v>#N/A</v>
      </c>
      <c r="C1" s="54"/>
      <c r="D1" s="54" t="s">
        <v>65</v>
      </c>
      <c r="E1" s="107" t="e">
        <f>'Acid Prep'!$I$2</f>
        <v>#N/A</v>
      </c>
      <c r="G1" s="53"/>
      <c r="H1" s="53"/>
      <c r="I1" s="53"/>
    </row>
    <row r="4" spans="1:9" ht="15.75" x14ac:dyDescent="0.25">
      <c r="A4" s="58" t="s">
        <v>71</v>
      </c>
    </row>
    <row r="5" spans="1:9" x14ac:dyDescent="0.2">
      <c r="A5" s="52"/>
      <c r="B5" s="22"/>
      <c r="C5" s="22"/>
      <c r="D5" s="22"/>
    </row>
    <row r="6" spans="1:9" x14ac:dyDescent="0.2">
      <c r="A6" s="22"/>
      <c r="B6" s="22"/>
      <c r="C6" s="22"/>
      <c r="D6" s="22"/>
    </row>
    <row r="7" spans="1:9" x14ac:dyDescent="0.2">
      <c r="A7" s="22" t="s">
        <v>8</v>
      </c>
      <c r="B7" s="22"/>
      <c r="C7" s="103"/>
      <c r="D7" s="79" t="s">
        <v>7</v>
      </c>
      <c r="E7" s="15" t="str">
        <f>'NaOH prep check'!E7</f>
        <v/>
      </c>
    </row>
    <row r="8" spans="1:9" x14ac:dyDescent="0.2">
      <c r="A8" s="22"/>
      <c r="B8" s="22"/>
      <c r="C8" s="54"/>
      <c r="D8" s="54"/>
    </row>
    <row r="9" spans="1:9" x14ac:dyDescent="0.2">
      <c r="A9" s="22" t="s">
        <v>9</v>
      </c>
      <c r="B9" s="22"/>
      <c r="C9" s="103"/>
      <c r="D9" s="79" t="s">
        <v>63</v>
      </c>
      <c r="E9" s="15" t="str">
        <f>'NaOH prep check'!E14</f>
        <v/>
      </c>
      <c r="G9" s="22"/>
    </row>
    <row r="10" spans="1:9" x14ac:dyDescent="0.2">
      <c r="A10" s="22"/>
      <c r="B10" s="22"/>
      <c r="C10" s="54"/>
      <c r="D10" s="54"/>
    </row>
    <row r="11" spans="1:9" x14ac:dyDescent="0.2">
      <c r="A11" s="22" t="s">
        <v>69</v>
      </c>
      <c r="B11" s="15"/>
      <c r="C11" s="104"/>
      <c r="D11" s="79" t="s">
        <v>2</v>
      </c>
      <c r="E11" s="15" t="str">
        <f>'NaOH prep check'!E21</f>
        <v/>
      </c>
    </row>
    <row r="12" spans="1:9" x14ac:dyDescent="0.2">
      <c r="A12" s="22"/>
      <c r="B12" s="22"/>
      <c r="C12" s="22"/>
      <c r="D12" s="22"/>
    </row>
    <row r="13" spans="1:9" x14ac:dyDescent="0.2">
      <c r="A13" s="22" t="s">
        <v>10</v>
      </c>
      <c r="B13" s="22"/>
      <c r="C13" s="105"/>
      <c r="D13" s="79" t="s">
        <v>12</v>
      </c>
      <c r="E13" s="15" t="str">
        <f>'NaOH prep check'!E28</f>
        <v/>
      </c>
    </row>
    <row r="14" spans="1:9" x14ac:dyDescent="0.2">
      <c r="A14" s="22"/>
      <c r="B14" s="22"/>
      <c r="C14" s="22"/>
      <c r="D14" s="22"/>
    </row>
    <row r="15" spans="1:9" x14ac:dyDescent="0.2">
      <c r="A15" s="80" t="s">
        <v>11</v>
      </c>
      <c r="B15" s="15"/>
      <c r="C15" s="106"/>
      <c r="D15" s="79" t="s">
        <v>7</v>
      </c>
      <c r="E15" s="15" t="str">
        <f>'NaOH prep check'!E35</f>
        <v/>
      </c>
    </row>
    <row r="16" spans="1:9" x14ac:dyDescent="0.2">
      <c r="A16" s="22"/>
      <c r="B16" s="22"/>
      <c r="C16" s="22"/>
      <c r="D16" s="22"/>
    </row>
    <row r="17" spans="1:4" x14ac:dyDescent="0.2">
      <c r="A17" s="52"/>
      <c r="B17" s="22"/>
      <c r="C17" s="22"/>
      <c r="D17" s="22"/>
    </row>
    <row r="18" spans="1:4" ht="15.75" x14ac:dyDescent="0.25">
      <c r="A18" s="58"/>
    </row>
  </sheetData>
  <sheetProtection password="DCDF" sheet="1" objects="1" scenarios="1" formatCells="0" selectLockedCell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0"/>
  <sheetViews>
    <sheetView topLeftCell="A21" workbookViewId="0">
      <selection activeCell="C45" sqref="C45"/>
    </sheetView>
  </sheetViews>
  <sheetFormatPr defaultRowHeight="12.75" x14ac:dyDescent="0.2"/>
  <cols>
    <col min="1" max="1" width="38.28515625" bestFit="1" customWidth="1"/>
    <col min="2" max="2" width="13.85546875" style="17" bestFit="1" customWidth="1"/>
    <col min="3" max="3" width="7.5703125" style="4" bestFit="1" customWidth="1"/>
    <col min="5" max="5" width="5.5703125" bestFit="1" customWidth="1"/>
    <col min="7" max="7" width="8.28515625" customWidth="1"/>
    <col min="9" max="9" width="5.5703125" bestFit="1" customWidth="1"/>
    <col min="11" max="11" width="8.7109375" customWidth="1"/>
  </cols>
  <sheetData>
    <row r="1" spans="1:9" ht="15" x14ac:dyDescent="0.2">
      <c r="A1" s="46" t="e">
        <f>'Acid Prep'!C2</f>
        <v>#N/A</v>
      </c>
      <c r="B1" s="46" t="e">
        <f>'Acid Prep'!$E$2</f>
        <v>#N/A</v>
      </c>
      <c r="C1" s="9"/>
      <c r="D1" s="45" t="s">
        <v>65</v>
      </c>
      <c r="E1" s="46" t="e">
        <f>'Acid Prep'!$I$2</f>
        <v>#N/A</v>
      </c>
      <c r="G1" s="6"/>
      <c r="H1" s="6"/>
      <c r="I1" s="6"/>
    </row>
    <row r="2" spans="1:9" x14ac:dyDescent="0.2">
      <c r="B2" s="20"/>
    </row>
    <row r="4" spans="1:9" ht="15.75" x14ac:dyDescent="0.25">
      <c r="A4" s="11" t="s">
        <v>71</v>
      </c>
    </row>
    <row r="5" spans="1:9" ht="15.75" x14ac:dyDescent="0.25">
      <c r="A5" s="11"/>
    </row>
    <row r="7" spans="1:9" x14ac:dyDescent="0.2">
      <c r="A7" t="s">
        <v>8</v>
      </c>
      <c r="C7" s="7">
        <f>'NaOH Prep'!C7</f>
        <v>0</v>
      </c>
      <c r="D7" s="5" t="s">
        <v>7</v>
      </c>
      <c r="E7" s="3" t="str">
        <f xml:space="preserve"> IF(C7=0,"",IF(C10&lt;C11,"","check stock bottle"))</f>
        <v/>
      </c>
    </row>
    <row r="8" spans="1:9" x14ac:dyDescent="0.2">
      <c r="A8" s="37" t="s">
        <v>24</v>
      </c>
      <c r="B8" s="15"/>
      <c r="C8" s="38">
        <v>6</v>
      </c>
      <c r="D8" s="6"/>
    </row>
    <row r="9" spans="1:9" x14ac:dyDescent="0.2">
      <c r="A9" s="37" t="s">
        <v>25</v>
      </c>
      <c r="B9" s="15"/>
      <c r="C9" s="38">
        <f>ABS(C8-C7)</f>
        <v>6</v>
      </c>
      <c r="D9" s="6"/>
    </row>
    <row r="10" spans="1:9" x14ac:dyDescent="0.2">
      <c r="A10" s="37" t="s">
        <v>26</v>
      </c>
      <c r="B10" s="15"/>
      <c r="C10" s="38">
        <f>C9*100/C8</f>
        <v>100</v>
      </c>
      <c r="D10" s="6"/>
    </row>
    <row r="11" spans="1:9" x14ac:dyDescent="0.2">
      <c r="A11" s="42" t="s">
        <v>62</v>
      </c>
      <c r="B11" s="42"/>
      <c r="C11" s="42">
        <v>0.01</v>
      </c>
    </row>
    <row r="12" spans="1:9" x14ac:dyDescent="0.2">
      <c r="A12" t="s">
        <v>61</v>
      </c>
      <c r="B12" s="3"/>
      <c r="C12" s="41">
        <f>IF(C7=0,30,IF(D10&gt;C11,1,0))</f>
        <v>30</v>
      </c>
    </row>
    <row r="13" spans="1:9" x14ac:dyDescent="0.2">
      <c r="C13" s="9"/>
      <c r="D13" s="6"/>
    </row>
    <row r="14" spans="1:9" x14ac:dyDescent="0.2">
      <c r="A14" t="s">
        <v>9</v>
      </c>
      <c r="C14" s="7">
        <f>'NaOH Prep'!C9</f>
        <v>0</v>
      </c>
      <c r="D14" s="43" t="s">
        <v>63</v>
      </c>
      <c r="E14" s="3" t="str">
        <f xml:space="preserve"> IF(C14=0,"",IF(C17&lt;C18,"","Are you sure that is the amount you wanted?"))</f>
        <v/>
      </c>
      <c r="G14" s="10" t="s">
        <v>68</v>
      </c>
    </row>
    <row r="15" spans="1:9" x14ac:dyDescent="0.2">
      <c r="A15" s="37" t="s">
        <v>24</v>
      </c>
      <c r="B15" s="15"/>
      <c r="C15" s="39">
        <f>C29*0.1*1000/C8</f>
        <v>8.3333333333333339</v>
      </c>
      <c r="D15" s="6"/>
    </row>
    <row r="16" spans="1:9" x14ac:dyDescent="0.2">
      <c r="A16" s="37" t="s">
        <v>25</v>
      </c>
      <c r="B16" s="15"/>
      <c r="C16" s="39">
        <f>ABS(C15-C14)</f>
        <v>8.3333333333333339</v>
      </c>
      <c r="D16" s="6"/>
    </row>
    <row r="17" spans="1:7" x14ac:dyDescent="0.2">
      <c r="A17" s="37" t="s">
        <v>26</v>
      </c>
      <c r="B17" s="15"/>
      <c r="C17" s="38">
        <f>C16*100/C15</f>
        <v>100</v>
      </c>
      <c r="D17" s="6"/>
    </row>
    <row r="18" spans="1:7" x14ac:dyDescent="0.2">
      <c r="A18" s="42" t="s">
        <v>62</v>
      </c>
      <c r="B18" s="42"/>
      <c r="C18" s="42">
        <v>15</v>
      </c>
      <c r="D18" s="6"/>
    </row>
    <row r="19" spans="1:7" x14ac:dyDescent="0.2">
      <c r="A19" t="s">
        <v>61</v>
      </c>
      <c r="B19" s="3"/>
      <c r="C19" s="41">
        <f>IF(C14=0,30,IF(D17&gt;C18,1,0))</f>
        <v>30</v>
      </c>
      <c r="D19" s="6"/>
    </row>
    <row r="20" spans="1:7" x14ac:dyDescent="0.2">
      <c r="C20" s="9"/>
      <c r="D20" s="6"/>
    </row>
    <row r="21" spans="1:7" x14ac:dyDescent="0.2">
      <c r="A21" s="10" t="s">
        <v>69</v>
      </c>
      <c r="B21" s="15"/>
      <c r="C21" s="99">
        <f>'NaOH Prep'!C11</f>
        <v>0</v>
      </c>
      <c r="D21" s="5" t="s">
        <v>2</v>
      </c>
      <c r="E21" s="3" t="str">
        <f xml:space="preserve"> IF(C21=0,"",IF(C24&lt;C25,"","X"))</f>
        <v/>
      </c>
    </row>
    <row r="22" spans="1:7" x14ac:dyDescent="0.2">
      <c r="A22" s="37" t="s">
        <v>24</v>
      </c>
      <c r="B22" s="15"/>
      <c r="C22" s="98">
        <f>C14*C8/1000</f>
        <v>0</v>
      </c>
      <c r="D22" s="6"/>
      <c r="G22" s="10" t="s">
        <v>67</v>
      </c>
    </row>
    <row r="23" spans="1:7" x14ac:dyDescent="0.2">
      <c r="A23" s="37" t="s">
        <v>25</v>
      </c>
      <c r="B23" s="15"/>
      <c r="C23" s="98">
        <f>ABS(C22-C21)</f>
        <v>0</v>
      </c>
      <c r="D23" s="6"/>
    </row>
    <row r="24" spans="1:7" x14ac:dyDescent="0.2">
      <c r="A24" s="37" t="s">
        <v>26</v>
      </c>
      <c r="B24" s="15"/>
      <c r="C24" s="38" t="e">
        <f>C23*100/C22</f>
        <v>#DIV/0!</v>
      </c>
      <c r="D24" s="6"/>
    </row>
    <row r="25" spans="1:7" x14ac:dyDescent="0.2">
      <c r="A25" s="42" t="s">
        <v>62</v>
      </c>
      <c r="B25" s="42"/>
      <c r="C25" s="42">
        <v>3</v>
      </c>
      <c r="D25" s="6"/>
    </row>
    <row r="26" spans="1:7" x14ac:dyDescent="0.2">
      <c r="A26" t="s">
        <v>61</v>
      </c>
      <c r="B26" s="3"/>
      <c r="C26" s="41">
        <f>IF(C21=0,30,IF(D24&gt;C25,1,0))</f>
        <v>30</v>
      </c>
      <c r="D26" s="6"/>
    </row>
    <row r="28" spans="1:7" x14ac:dyDescent="0.2">
      <c r="A28" t="s">
        <v>10</v>
      </c>
      <c r="C28" s="100">
        <f>'NaOH Prep'!C13</f>
        <v>0</v>
      </c>
      <c r="D28" s="5" t="s">
        <v>12</v>
      </c>
      <c r="E28" s="3" t="str">
        <f xml:space="preserve"> IF(C28=0,"",IF(C31&lt;C32,"","X"))</f>
        <v/>
      </c>
    </row>
    <row r="29" spans="1:7" x14ac:dyDescent="0.2">
      <c r="A29" s="37" t="s">
        <v>24</v>
      </c>
      <c r="B29" s="15"/>
      <c r="C29" s="39">
        <v>0.5</v>
      </c>
      <c r="D29" s="6"/>
    </row>
    <row r="30" spans="1:7" x14ac:dyDescent="0.2">
      <c r="A30" s="37" t="s">
        <v>25</v>
      </c>
      <c r="B30" s="15"/>
      <c r="C30" s="39">
        <f>ABS(C29-C28)</f>
        <v>0.5</v>
      </c>
      <c r="D30" s="6"/>
    </row>
    <row r="31" spans="1:7" x14ac:dyDescent="0.2">
      <c r="A31" s="37" t="s">
        <v>26</v>
      </c>
      <c r="B31" s="15"/>
      <c r="C31" s="39">
        <f>C30*100/C29</f>
        <v>100</v>
      </c>
      <c r="D31" s="6"/>
    </row>
    <row r="32" spans="1:7" x14ac:dyDescent="0.2">
      <c r="A32" s="42" t="s">
        <v>62</v>
      </c>
      <c r="B32" s="42"/>
      <c r="C32" s="42">
        <v>0.01</v>
      </c>
      <c r="D32" s="6"/>
    </row>
    <row r="33" spans="1:5" x14ac:dyDescent="0.2">
      <c r="A33" t="s">
        <v>61</v>
      </c>
      <c r="B33" s="3"/>
      <c r="C33" s="41">
        <f>IF(C28=0,30,IF(D31&gt;C32,1,0))</f>
        <v>30</v>
      </c>
      <c r="D33" s="6"/>
    </row>
    <row r="35" spans="1:5" x14ac:dyDescent="0.2">
      <c r="A35" s="8" t="s">
        <v>11</v>
      </c>
      <c r="B35" s="15"/>
      <c r="C35" s="7">
        <f>'NaOH Prep'!C15</f>
        <v>0</v>
      </c>
      <c r="D35" s="5" t="s">
        <v>7</v>
      </c>
      <c r="E35" s="3" t="str">
        <f xml:space="preserve"> IF(C35=0,"",IF(C38&lt;C39,"","X"))</f>
        <v/>
      </c>
    </row>
    <row r="36" spans="1:5" x14ac:dyDescent="0.2">
      <c r="A36" s="37" t="s">
        <v>24</v>
      </c>
      <c r="B36" s="15"/>
      <c r="C36" s="39">
        <f>C22/C29</f>
        <v>0</v>
      </c>
      <c r="D36" s="6"/>
    </row>
    <row r="37" spans="1:5" x14ac:dyDescent="0.2">
      <c r="A37" s="37" t="s">
        <v>25</v>
      </c>
      <c r="B37" s="15"/>
      <c r="C37" s="39">
        <f>ABS(C36-C35)</f>
        <v>0</v>
      </c>
      <c r="D37" s="6"/>
    </row>
    <row r="38" spans="1:5" x14ac:dyDescent="0.2">
      <c r="A38" s="37" t="s">
        <v>26</v>
      </c>
      <c r="B38" s="15"/>
      <c r="C38" s="38" t="e">
        <f>C37*100/C36</f>
        <v>#DIV/0!</v>
      </c>
      <c r="D38" s="6"/>
    </row>
    <row r="39" spans="1:5" x14ac:dyDescent="0.2">
      <c r="A39" s="42" t="s">
        <v>62</v>
      </c>
      <c r="B39" s="42"/>
      <c r="C39" s="42">
        <v>3</v>
      </c>
      <c r="D39" s="6"/>
    </row>
    <row r="40" spans="1:5" x14ac:dyDescent="0.2">
      <c r="A40" t="s">
        <v>61</v>
      </c>
      <c r="B40" s="3"/>
      <c r="C40" s="41">
        <f>IF(C35=0,30,IF(D38&gt;C39,1,0))</f>
        <v>30</v>
      </c>
      <c r="D40" s="6"/>
    </row>
    <row r="41" spans="1:5" x14ac:dyDescent="0.2">
      <c r="A41" s="37"/>
      <c r="B41" s="15"/>
      <c r="C41" s="38"/>
      <c r="D41" s="6"/>
    </row>
    <row r="43" spans="1:5" ht="15.75" x14ac:dyDescent="0.25">
      <c r="A43" s="11"/>
    </row>
    <row r="44" spans="1:5" ht="15.75" x14ac:dyDescent="0.25">
      <c r="A44" s="11"/>
    </row>
    <row r="47" spans="1:5" x14ac:dyDescent="0.2">
      <c r="A47" s="10" t="s">
        <v>107</v>
      </c>
      <c r="C47" s="4">
        <f>C40+C33+C26+C19+C12</f>
        <v>150</v>
      </c>
    </row>
    <row r="50" spans="1:3" x14ac:dyDescent="0.2">
      <c r="A50" s="16" t="s">
        <v>108</v>
      </c>
      <c r="C50" s="17" t="str">
        <f>IF(C47&lt;30,C35,"complete NaOH prep page")</f>
        <v>complete NaOH prep page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2"/>
  <sheetViews>
    <sheetView zoomScaleNormal="100" workbookViewId="0">
      <selection activeCell="D26" sqref="D26"/>
    </sheetView>
  </sheetViews>
  <sheetFormatPr defaultRowHeight="12.75" x14ac:dyDescent="0.2"/>
  <cols>
    <col min="1" max="1" width="38.28515625" style="17" bestFit="1" customWidth="1"/>
    <col min="2" max="2" width="13.85546875" style="17" bestFit="1" customWidth="1"/>
    <col min="3" max="3" width="7.5703125" style="17" bestFit="1" customWidth="1"/>
    <col min="4" max="4" width="9.140625" style="17"/>
    <col min="5" max="5" width="5.5703125" style="17" bestFit="1" customWidth="1"/>
    <col min="6" max="6" width="3.7109375" style="17" customWidth="1"/>
    <col min="7" max="7" width="8.28515625" style="17" customWidth="1"/>
    <col min="8" max="8" width="3.5703125" style="17" customWidth="1"/>
    <col min="9" max="9" width="3.7109375" style="17" customWidth="1"/>
    <col min="10" max="10" width="9.140625" style="17"/>
    <col min="11" max="11" width="3.5703125" style="17" customWidth="1"/>
    <col min="12" max="12" width="4.28515625" style="17" customWidth="1"/>
    <col min="13" max="16384" width="9.140625" style="17"/>
  </cols>
  <sheetData>
    <row r="1" spans="1:14" x14ac:dyDescent="0.2">
      <c r="A1" s="107" t="e">
        <f>'Acid Prep'!$C$2</f>
        <v>#N/A</v>
      </c>
      <c r="B1" s="107" t="e">
        <f>'Acid Prep'!$E$2</f>
        <v>#N/A</v>
      </c>
      <c r="C1" s="54"/>
      <c r="D1" s="54" t="s">
        <v>65</v>
      </c>
      <c r="E1" s="107" t="e">
        <f>'Acid Prep'!$I$2</f>
        <v>#N/A</v>
      </c>
      <c r="G1" s="53"/>
      <c r="H1" s="53"/>
      <c r="I1" s="53"/>
    </row>
    <row r="4" spans="1:14" ht="15.75" x14ac:dyDescent="0.25">
      <c r="A4" s="58" t="s">
        <v>70</v>
      </c>
    </row>
    <row r="5" spans="1:14" ht="15.75" x14ac:dyDescent="0.25">
      <c r="A5" s="58"/>
    </row>
    <row r="6" spans="1:14" x14ac:dyDescent="0.2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2">
      <c r="A7" s="81"/>
      <c r="B7" s="15"/>
      <c r="C7" s="82"/>
      <c r="D7" s="54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x14ac:dyDescent="0.2">
      <c r="A8" s="81"/>
      <c r="B8" s="15"/>
      <c r="C8" s="82"/>
      <c r="D8" s="54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 x14ac:dyDescent="0.2">
      <c r="A9" s="22" t="s">
        <v>36</v>
      </c>
      <c r="B9" s="94"/>
      <c r="C9" s="22"/>
      <c r="D9" s="22" t="s">
        <v>37</v>
      </c>
      <c r="E9" s="22"/>
      <c r="F9" s="22"/>
      <c r="G9" s="22" t="s">
        <v>38</v>
      </c>
      <c r="H9" s="22"/>
      <c r="I9" s="22"/>
      <c r="J9" s="22" t="s">
        <v>39</v>
      </c>
      <c r="K9" s="22"/>
      <c r="L9" s="22"/>
      <c r="M9" s="22" t="s">
        <v>40</v>
      </c>
      <c r="N9" s="22"/>
    </row>
    <row r="10" spans="1:14" x14ac:dyDescent="0.2">
      <c r="A10" s="60" t="str">
        <f>'base standardization check'!A10</f>
        <v>need more trials</v>
      </c>
      <c r="B10" s="60" t="str">
        <f>'base standardization check'!B11</f>
        <v>check number of trials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14" x14ac:dyDescent="0.2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pans="1:14" x14ac:dyDescent="0.2">
      <c r="A12" s="22" t="s">
        <v>72</v>
      </c>
      <c r="B12" s="22"/>
      <c r="C12" s="22"/>
      <c r="D12" s="95"/>
      <c r="E12" s="15" t="str">
        <f>'base standardization check'!E12</f>
        <v/>
      </c>
      <c r="F12" s="22"/>
      <c r="G12" s="95"/>
      <c r="H12" s="15" t="str">
        <f>'base standardization check'!H12</f>
        <v/>
      </c>
      <c r="I12" s="22"/>
      <c r="J12" s="95"/>
      <c r="K12" s="15" t="str">
        <f>'base standardization check'!K12</f>
        <v/>
      </c>
      <c r="L12" s="22"/>
      <c r="M12" s="95"/>
      <c r="N12" s="15" t="str">
        <f>'base standardization check'!N12</f>
        <v/>
      </c>
    </row>
    <row r="13" spans="1:14" x14ac:dyDescent="0.2">
      <c r="A13" s="15"/>
      <c r="B13" s="22"/>
      <c r="C13" s="22"/>
      <c r="D13" s="15"/>
      <c r="E13" s="15"/>
      <c r="F13" s="22"/>
      <c r="G13" s="15"/>
      <c r="H13" s="15"/>
      <c r="I13" s="22"/>
      <c r="J13" s="15"/>
      <c r="K13" s="22"/>
      <c r="L13" s="22"/>
      <c r="M13" s="15"/>
      <c r="N13" s="22"/>
    </row>
    <row r="14" spans="1:14" ht="15.75" x14ac:dyDescent="0.3">
      <c r="A14" s="22" t="s">
        <v>48</v>
      </c>
      <c r="B14" s="22"/>
      <c r="C14" s="22"/>
      <c r="D14" s="54" t="str">
        <f>'base standardization check'!D19</f>
        <v/>
      </c>
      <c r="E14" s="83"/>
      <c r="F14" s="54"/>
      <c r="G14" s="97"/>
      <c r="H14" s="83"/>
      <c r="I14" s="54"/>
      <c r="J14" s="97"/>
      <c r="K14" s="83"/>
      <c r="L14" s="54"/>
      <c r="M14" s="97"/>
      <c r="N14" s="15"/>
    </row>
    <row r="15" spans="1:14" x14ac:dyDescent="0.2">
      <c r="A15" s="15"/>
      <c r="B15" s="22"/>
      <c r="C15" s="22"/>
      <c r="D15" s="15"/>
      <c r="E15" s="15"/>
      <c r="F15" s="22"/>
      <c r="G15" s="15"/>
      <c r="H15" s="15"/>
      <c r="I15" s="22"/>
      <c r="J15" s="15"/>
      <c r="K15" s="22"/>
      <c r="L15" s="22"/>
      <c r="M15" s="15"/>
      <c r="N15" s="22"/>
    </row>
    <row r="16" spans="1:14" x14ac:dyDescent="0.2">
      <c r="A16" s="22" t="s">
        <v>114</v>
      </c>
      <c r="B16" s="22"/>
      <c r="C16" s="22"/>
      <c r="D16" s="102"/>
      <c r="E16" s="15" t="str">
        <f>'base standardization check'!E26</f>
        <v/>
      </c>
      <c r="F16" s="22"/>
      <c r="G16" s="102"/>
      <c r="H16" s="15" t="str">
        <f>'base standardization check'!H26</f>
        <v/>
      </c>
      <c r="I16" s="22"/>
      <c r="J16" s="102"/>
      <c r="K16" s="15" t="str">
        <f>'base standardization check'!K26</f>
        <v/>
      </c>
      <c r="L16" s="22"/>
      <c r="M16" s="102"/>
      <c r="N16" s="15" t="str">
        <f>'base standardization check'!N26</f>
        <v/>
      </c>
    </row>
    <row r="17" spans="1:14" x14ac:dyDescent="0.2">
      <c r="A17" s="22"/>
      <c r="B17" s="22"/>
      <c r="C17" s="22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</row>
    <row r="18" spans="1:14" x14ac:dyDescent="0.2">
      <c r="A18" s="22" t="s">
        <v>41</v>
      </c>
      <c r="B18" s="22"/>
      <c r="C18" s="22"/>
      <c r="D18" s="95"/>
      <c r="E18" s="22"/>
      <c r="F18" s="22"/>
      <c r="G18" s="95"/>
      <c r="H18" s="22"/>
      <c r="I18" s="22"/>
      <c r="J18" s="95"/>
      <c r="K18" s="22"/>
      <c r="L18" s="22"/>
      <c r="M18" s="95"/>
      <c r="N18" s="22"/>
    </row>
    <row r="19" spans="1:14" x14ac:dyDescent="0.2">
      <c r="A19" s="22" t="s">
        <v>42</v>
      </c>
      <c r="B19" s="22"/>
      <c r="C19" s="22"/>
      <c r="D19" s="95"/>
      <c r="E19" s="22"/>
      <c r="F19" s="22"/>
      <c r="G19" s="95"/>
      <c r="H19" s="22"/>
      <c r="I19" s="22"/>
      <c r="J19" s="95"/>
      <c r="K19" s="22"/>
      <c r="L19" s="22"/>
      <c r="M19" s="95"/>
      <c r="N19" s="22"/>
    </row>
    <row r="20" spans="1:14" x14ac:dyDescent="0.2">
      <c r="A20" s="22" t="s">
        <v>43</v>
      </c>
      <c r="B20" s="22"/>
      <c r="C20" s="22"/>
      <c r="D20" s="95"/>
      <c r="E20" s="15" t="str">
        <f>'base standardization check'!E35</f>
        <v/>
      </c>
      <c r="F20" s="22"/>
      <c r="G20" s="95"/>
      <c r="H20" s="15" t="str">
        <f>'base standardization check'!H35</f>
        <v/>
      </c>
      <c r="I20" s="22"/>
      <c r="J20" s="95"/>
      <c r="K20" s="15" t="str">
        <f>'base standardization check'!K35</f>
        <v/>
      </c>
      <c r="L20" s="22"/>
      <c r="M20" s="95"/>
      <c r="N20" s="15" t="str">
        <f>'base standardization check'!N35</f>
        <v/>
      </c>
    </row>
    <row r="21" spans="1:14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</row>
    <row r="22" spans="1:14" x14ac:dyDescent="0.2">
      <c r="A22" s="22" t="s">
        <v>49</v>
      </c>
      <c r="B22" s="22"/>
      <c r="C22" s="22"/>
      <c r="D22" s="102"/>
      <c r="E22" s="15" t="str">
        <f>'base standardization check'!E42</f>
        <v/>
      </c>
      <c r="F22" s="22"/>
      <c r="G22" s="102"/>
      <c r="H22" s="15" t="str">
        <f>'base standardization check'!H42</f>
        <v/>
      </c>
      <c r="I22" s="22"/>
      <c r="J22" s="102"/>
      <c r="K22" s="15" t="str">
        <f>'base standardization check'!K42</f>
        <v/>
      </c>
      <c r="L22" s="22"/>
      <c r="M22" s="102"/>
      <c r="N22" s="15" t="str">
        <f>'base standardization check'!N42</f>
        <v/>
      </c>
    </row>
    <row r="23" spans="1:14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</row>
    <row r="24" spans="1:14" x14ac:dyDescent="0.2">
      <c r="A24" s="22" t="s">
        <v>50</v>
      </c>
      <c r="B24" s="22"/>
      <c r="C24" s="22"/>
      <c r="D24" s="96"/>
      <c r="E24" s="15" t="str">
        <f>'base standardization check'!E49</f>
        <v/>
      </c>
      <c r="F24" s="22"/>
      <c r="G24" s="96"/>
      <c r="H24" s="15" t="str">
        <f>'base standardization check'!H49</f>
        <v/>
      </c>
      <c r="I24" s="22"/>
      <c r="J24" s="96"/>
      <c r="K24" s="15" t="str">
        <f>'base standardization check'!K49</f>
        <v/>
      </c>
      <c r="L24" s="22"/>
      <c r="M24" s="96"/>
      <c r="N24" s="15" t="str">
        <f>'base standardization check'!N49</f>
        <v/>
      </c>
    </row>
    <row r="25" spans="1:14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</row>
    <row r="26" spans="1:14" x14ac:dyDescent="0.2">
      <c r="A26" s="22" t="s">
        <v>64</v>
      </c>
      <c r="B26" s="22"/>
      <c r="C26" s="22"/>
      <c r="D26" s="96"/>
      <c r="E26" s="15" t="str">
        <f>'base standardization check'!E56</f>
        <v/>
      </c>
      <c r="F26" s="15" t="str">
        <f>'base standardization check'!F56</f>
        <v/>
      </c>
      <c r="G26" s="22"/>
      <c r="H26" s="22"/>
      <c r="I26" s="22"/>
      <c r="J26" s="22"/>
      <c r="K26" s="22"/>
      <c r="L26" s="22"/>
      <c r="M26" s="22"/>
      <c r="N26" s="22"/>
    </row>
    <row r="27" spans="1:14" x14ac:dyDescent="0.2">
      <c r="A27" s="81"/>
      <c r="B27" s="15"/>
      <c r="C27" s="82"/>
      <c r="D27" s="54"/>
      <c r="E27" s="22"/>
      <c r="F27" s="22"/>
      <c r="G27" s="22"/>
      <c r="H27" s="22"/>
      <c r="I27" s="22"/>
      <c r="J27" s="22"/>
      <c r="K27" s="22"/>
      <c r="L27" s="22"/>
      <c r="M27" s="22"/>
      <c r="N27" s="22"/>
    </row>
    <row r="28" spans="1:14" x14ac:dyDescent="0.2">
      <c r="A28" s="81"/>
      <c r="B28" s="15"/>
      <c r="C28" s="82"/>
      <c r="D28" s="54"/>
      <c r="E28" s="22"/>
      <c r="F28" s="22"/>
      <c r="G28" s="22"/>
      <c r="H28" s="22"/>
      <c r="I28" s="22"/>
      <c r="J28" s="22"/>
      <c r="K28" s="22"/>
      <c r="L28" s="22"/>
      <c r="M28" s="22"/>
      <c r="N28" s="22"/>
    </row>
    <row r="29" spans="1:14" x14ac:dyDescent="0.2">
      <c r="A29" s="81"/>
      <c r="B29" s="15"/>
      <c r="C29" s="82"/>
      <c r="D29" s="54"/>
      <c r="E29" s="22"/>
      <c r="F29" s="22"/>
      <c r="G29" s="22"/>
      <c r="H29" s="22"/>
      <c r="I29" s="22"/>
      <c r="J29" s="22"/>
      <c r="K29" s="22"/>
      <c r="L29" s="22"/>
      <c r="M29" s="22"/>
      <c r="N29" s="22"/>
    </row>
    <row r="30" spans="1:14" x14ac:dyDescent="0.2">
      <c r="A30" s="81"/>
      <c r="B30" s="15"/>
      <c r="C30" s="82"/>
      <c r="D30" s="54"/>
      <c r="E30" s="22"/>
      <c r="F30" s="22"/>
      <c r="G30" s="22"/>
      <c r="H30" s="22"/>
      <c r="I30" s="22"/>
      <c r="J30" s="22"/>
      <c r="K30" s="22"/>
      <c r="L30" s="22"/>
      <c r="M30" s="22"/>
      <c r="N30" s="22"/>
    </row>
    <row r="31" spans="1:14" x14ac:dyDescent="0.2">
      <c r="A31" s="81"/>
      <c r="B31" s="15"/>
      <c r="C31" s="82"/>
      <c r="D31" s="54"/>
      <c r="E31" s="22"/>
      <c r="F31" s="22"/>
      <c r="G31" s="22"/>
      <c r="H31" s="22"/>
      <c r="I31" s="22"/>
      <c r="J31" s="22"/>
      <c r="K31" s="22"/>
      <c r="L31" s="22"/>
      <c r="M31" s="22"/>
      <c r="N31" s="22"/>
    </row>
    <row r="32" spans="1:14" x14ac:dyDescent="0.2">
      <c r="A32" s="81"/>
      <c r="B32" s="15"/>
      <c r="C32" s="82"/>
      <c r="D32" s="54"/>
      <c r="E32" s="22"/>
      <c r="F32" s="22"/>
      <c r="G32" s="22"/>
      <c r="H32" s="22"/>
      <c r="I32" s="22"/>
      <c r="J32" s="22"/>
      <c r="K32" s="22"/>
      <c r="L32" s="22"/>
      <c r="M32" s="22"/>
      <c r="N32" s="22"/>
    </row>
  </sheetData>
  <sheetProtection password="DCDF" sheet="1" objects="1" scenarios="1" formatCells="0"/>
  <phoneticPr fontId="0" type="noConversion"/>
  <pageMargins left="0.75" right="0.75" top="1" bottom="1" header="0.5" footer="0.5"/>
  <pageSetup scale="93" orientation="landscape" horizont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73"/>
  <sheetViews>
    <sheetView topLeftCell="A41" workbookViewId="0">
      <selection activeCell="D66" sqref="D66"/>
    </sheetView>
  </sheetViews>
  <sheetFormatPr defaultRowHeight="12.75" x14ac:dyDescent="0.2"/>
  <cols>
    <col min="1" max="1" width="38.28515625" bestFit="1" customWidth="1"/>
    <col min="2" max="2" width="13.85546875" style="17" bestFit="1" customWidth="1"/>
    <col min="3" max="3" width="7.5703125" style="4" bestFit="1" customWidth="1"/>
    <col min="5" max="5" width="5.5703125" bestFit="1" customWidth="1"/>
    <col min="7" max="7" width="8.28515625" customWidth="1"/>
    <col min="9" max="9" width="5.5703125" bestFit="1" customWidth="1"/>
    <col min="11" max="11" width="8.7109375" customWidth="1"/>
  </cols>
  <sheetData>
    <row r="1" spans="1:14" ht="15" x14ac:dyDescent="0.2">
      <c r="A1" s="46" t="e">
        <f>'Acid Prep'!$C$2</f>
        <v>#N/A</v>
      </c>
      <c r="B1" s="46" t="e">
        <f>'Acid Prep'!$E$2</f>
        <v>#N/A</v>
      </c>
      <c r="C1" s="9"/>
      <c r="D1" s="45" t="s">
        <v>65</v>
      </c>
      <c r="E1" s="46" t="e">
        <f>'Acid Prep'!$I$2</f>
        <v>#N/A</v>
      </c>
      <c r="G1" s="6"/>
      <c r="H1" s="6"/>
      <c r="I1" s="6"/>
    </row>
    <row r="2" spans="1:14" x14ac:dyDescent="0.2">
      <c r="B2" s="20"/>
    </row>
    <row r="4" spans="1:14" ht="15.75" x14ac:dyDescent="0.25">
      <c r="A4" s="11" t="s">
        <v>70</v>
      </c>
    </row>
    <row r="5" spans="1:14" ht="15.75" x14ac:dyDescent="0.25">
      <c r="A5" s="11"/>
    </row>
    <row r="7" spans="1:14" x14ac:dyDescent="0.2">
      <c r="A7" s="37"/>
      <c r="B7" s="15"/>
      <c r="C7" s="38"/>
      <c r="D7" s="6"/>
    </row>
    <row r="8" spans="1:14" x14ac:dyDescent="0.2">
      <c r="A8" s="37"/>
      <c r="B8" s="15"/>
      <c r="C8" s="38"/>
      <c r="D8" s="6"/>
    </row>
    <row r="9" spans="1:14" x14ac:dyDescent="0.2">
      <c r="A9" t="s">
        <v>36</v>
      </c>
      <c r="B9" s="40">
        <f>'Base Standardization'!B9</f>
        <v>0</v>
      </c>
      <c r="C9"/>
      <c r="D9" t="s">
        <v>37</v>
      </c>
      <c r="G9" t="s">
        <v>38</v>
      </c>
      <c r="J9" t="s">
        <v>39</v>
      </c>
      <c r="M9" t="s">
        <v>40</v>
      </c>
    </row>
    <row r="10" spans="1:14" x14ac:dyDescent="0.2">
      <c r="A10" t="str">
        <f>IF(B9&lt;2,"need more trials","")</f>
        <v>need more trials</v>
      </c>
      <c r="B10"/>
      <c r="C10"/>
    </row>
    <row r="11" spans="1:14" x14ac:dyDescent="0.2">
      <c r="B11" t="str">
        <f>IF(B9&lt;2,"check number of trials","")</f>
        <v>check number of trials</v>
      </c>
      <c r="C11"/>
    </row>
    <row r="12" spans="1:14" x14ac:dyDescent="0.2">
      <c r="A12" s="10" t="s">
        <v>72</v>
      </c>
      <c r="B12"/>
      <c r="C12"/>
      <c r="D12" s="40">
        <f>'Base Standardization'!D12</f>
        <v>0</v>
      </c>
      <c r="E12" s="3" t="str">
        <f xml:space="preserve"> IF(D12=0,"",IF(D15&lt;D16,"","X"))</f>
        <v/>
      </c>
      <c r="G12" s="40">
        <f>'Base Standardization'!G12</f>
        <v>0</v>
      </c>
      <c r="H12" s="3" t="str">
        <f xml:space="preserve"> IF(G12=0,"",IF(G15&lt;D16,"","X"))</f>
        <v/>
      </c>
      <c r="J12" s="40">
        <f>'Base Standardization'!J12</f>
        <v>0</v>
      </c>
      <c r="K12" s="3" t="str">
        <f xml:space="preserve"> IF(J12=0,"",IF(J15&lt;D16,"","X"))</f>
        <v/>
      </c>
      <c r="M12" s="40">
        <f>'Base Standardization'!M12</f>
        <v>0</v>
      </c>
      <c r="N12" s="3" t="str">
        <f xml:space="preserve"> IF(M12=0,"",IF(M15&lt;D16,"","X"))</f>
        <v/>
      </c>
    </row>
    <row r="13" spans="1:14" x14ac:dyDescent="0.2">
      <c r="A13" s="3" t="s">
        <v>47</v>
      </c>
      <c r="B13"/>
      <c r="C13"/>
      <c r="D13" s="3">
        <v>25</v>
      </c>
      <c r="E13" s="3"/>
      <c r="G13" s="3">
        <v>25</v>
      </c>
      <c r="H13" s="3"/>
      <c r="J13" s="3">
        <v>25</v>
      </c>
      <c r="M13" s="3">
        <v>25</v>
      </c>
    </row>
    <row r="14" spans="1:14" x14ac:dyDescent="0.2">
      <c r="A14" s="3" t="s">
        <v>45</v>
      </c>
      <c r="B14"/>
      <c r="C14"/>
      <c r="D14" s="3">
        <f>ABS(D12-D13)</f>
        <v>25</v>
      </c>
      <c r="E14" s="3"/>
      <c r="G14" s="3">
        <f>ABS(G12-G13)</f>
        <v>25</v>
      </c>
      <c r="H14" s="3"/>
      <c r="J14" s="3">
        <f>ABS(J12-J13)</f>
        <v>25</v>
      </c>
      <c r="M14" s="3">
        <f>ABS(M12-M13)</f>
        <v>25</v>
      </c>
    </row>
    <row r="15" spans="1:14" x14ac:dyDescent="0.2">
      <c r="A15" s="3" t="s">
        <v>26</v>
      </c>
      <c r="B15"/>
      <c r="C15"/>
      <c r="D15" s="3">
        <f>ABS(D14/D13)*100</f>
        <v>100</v>
      </c>
      <c r="E15" s="3"/>
      <c r="G15" s="3">
        <f>ABS(G14/G13)*100</f>
        <v>100</v>
      </c>
      <c r="H15" s="3"/>
      <c r="J15" s="3">
        <f>ABS(J14/J13)*100</f>
        <v>100</v>
      </c>
      <c r="M15" s="3">
        <f>ABS(M14/M13)*100</f>
        <v>100</v>
      </c>
    </row>
    <row r="16" spans="1:14" x14ac:dyDescent="0.2">
      <c r="A16" s="42" t="s">
        <v>62</v>
      </c>
      <c r="B16" s="42"/>
      <c r="C16" s="42"/>
      <c r="D16" s="42">
        <v>0.01</v>
      </c>
      <c r="E16" s="42"/>
      <c r="F16" s="42"/>
      <c r="G16" s="42"/>
      <c r="H16" s="42"/>
      <c r="I16" s="42"/>
      <c r="J16" s="42"/>
      <c r="K16" s="42"/>
      <c r="L16" s="42"/>
      <c r="M16" s="42"/>
    </row>
    <row r="17" spans="1:14" x14ac:dyDescent="0.2">
      <c r="A17" t="s">
        <v>61</v>
      </c>
      <c r="B17" s="3"/>
      <c r="C17"/>
      <c r="D17" s="41">
        <f>IF(D12=0,30,IF(D15&gt;D16,1,0))</f>
        <v>30</v>
      </c>
      <c r="E17" s="3"/>
      <c r="G17" s="41">
        <f>IF(D12=0,30,IF(G15&gt;D16,1,0))</f>
        <v>30</v>
      </c>
      <c r="H17" s="3"/>
      <c r="J17" s="41">
        <f>IF(B9&lt;3,0,IF(J12=0,30,IF(J15&gt;D16,1,0)))</f>
        <v>0</v>
      </c>
      <c r="M17" s="41">
        <f>IF(B9&lt;4,0,IF(M12=0,30,IF(M15&gt;M16,1,0)))</f>
        <v>0</v>
      </c>
    </row>
    <row r="18" spans="1:14" x14ac:dyDescent="0.2">
      <c r="A18" s="3"/>
      <c r="B18"/>
      <c r="C18"/>
      <c r="D18" s="3"/>
      <c r="E18" s="3"/>
      <c r="G18" s="3"/>
      <c r="H18" s="3"/>
      <c r="J18" s="3"/>
      <c r="M18" s="3"/>
    </row>
    <row r="19" spans="1:14" ht="15.75" x14ac:dyDescent="0.3">
      <c r="A19" s="10" t="s">
        <v>48</v>
      </c>
      <c r="B19"/>
      <c r="C19"/>
      <c r="D19" s="6" t="str">
        <f>IF('acid prep check'!C53&lt;30,'acid prep check'!C43,"")</f>
        <v/>
      </c>
      <c r="E19" s="3"/>
      <c r="G19" s="6"/>
      <c r="H19" s="51"/>
      <c r="I19" s="6"/>
      <c r="J19" s="6"/>
      <c r="K19" s="51"/>
      <c r="L19" s="6"/>
      <c r="M19" s="6"/>
      <c r="N19" s="51"/>
    </row>
    <row r="20" spans="1:14" x14ac:dyDescent="0.2">
      <c r="A20" s="3"/>
      <c r="B20"/>
      <c r="C20"/>
      <c r="D20" s="3"/>
      <c r="E20" s="3"/>
      <c r="G20" s="3"/>
      <c r="H20" s="3"/>
      <c r="J20" s="3"/>
      <c r="M20" s="3"/>
    </row>
    <row r="21" spans="1:14" x14ac:dyDescent="0.2">
      <c r="A21" s="3" t="s">
        <v>116</v>
      </c>
      <c r="B21"/>
      <c r="C21"/>
      <c r="D21" s="3">
        <f>'acid prep check'!C44</f>
        <v>0</v>
      </c>
      <c r="E21" s="3"/>
      <c r="G21" s="3"/>
      <c r="H21" s="3"/>
      <c r="J21" s="3"/>
      <c r="M21" s="3"/>
    </row>
    <row r="22" spans="1:14" x14ac:dyDescent="0.2">
      <c r="A22" s="3"/>
      <c r="B22"/>
      <c r="C22"/>
      <c r="D22" s="3"/>
      <c r="E22" s="3"/>
      <c r="G22" s="3"/>
      <c r="H22" s="3"/>
      <c r="J22" s="3"/>
      <c r="M22" s="3"/>
    </row>
    <row r="23" spans="1:14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</row>
    <row r="24" spans="1:14" x14ac:dyDescent="0.2">
      <c r="B24" s="3"/>
      <c r="C24"/>
      <c r="D24" s="41"/>
      <c r="E24" s="3"/>
      <c r="G24" s="41"/>
      <c r="H24" s="3"/>
      <c r="J24" s="41"/>
      <c r="M24" s="41"/>
    </row>
    <row r="25" spans="1:14" x14ac:dyDescent="0.2">
      <c r="A25" s="3"/>
      <c r="B25"/>
      <c r="C25"/>
      <c r="D25" s="3"/>
      <c r="E25" s="3"/>
      <c r="G25" s="3"/>
      <c r="H25" s="3"/>
      <c r="J25" s="3"/>
      <c r="M25" s="3"/>
    </row>
    <row r="26" spans="1:14" x14ac:dyDescent="0.2">
      <c r="A26" s="10" t="s">
        <v>51</v>
      </c>
      <c r="B26"/>
      <c r="C26"/>
      <c r="D26" s="40">
        <f>'Base Standardization'!D16</f>
        <v>0</v>
      </c>
      <c r="E26" s="3" t="str">
        <f xml:space="preserve"> IF(D26=0,"",IF(D29&lt;D30,"","X"))</f>
        <v/>
      </c>
      <c r="G26" s="40">
        <f>'Base Standardization'!G16</f>
        <v>0</v>
      </c>
      <c r="H26" s="3" t="str">
        <f xml:space="preserve"> IF(G26=0,"",IF(G29&lt;D30,"","X"))</f>
        <v/>
      </c>
      <c r="J26" s="40">
        <f>'Base Standardization'!J16</f>
        <v>0</v>
      </c>
      <c r="K26" s="3" t="str">
        <f xml:space="preserve"> IF(J26=0,"",IF(J29&lt;D30,"","X"))</f>
        <v/>
      </c>
      <c r="M26" s="40">
        <f>'Base Standardization'!M16</f>
        <v>0</v>
      </c>
      <c r="N26" s="3" t="str">
        <f xml:space="preserve"> IF(M26=0,"",IF(M29&lt;D30,"","X"))</f>
        <v/>
      </c>
    </row>
    <row r="27" spans="1:14" x14ac:dyDescent="0.2">
      <c r="A27" s="3" t="s">
        <v>44</v>
      </c>
      <c r="B27"/>
      <c r="C27"/>
      <c r="D27" s="3">
        <f>D13*$D$21/1000</f>
        <v>0</v>
      </c>
      <c r="E27" s="3"/>
      <c r="G27" s="3">
        <f>G13*$D$21/1000</f>
        <v>0</v>
      </c>
      <c r="H27" s="3"/>
      <c r="J27" s="3">
        <f>J13*$D$21/1000</f>
        <v>0</v>
      </c>
      <c r="M27" s="3">
        <f>M13*$D$21/1000</f>
        <v>0</v>
      </c>
    </row>
    <row r="28" spans="1:14" x14ac:dyDescent="0.2">
      <c r="A28" s="3" t="s">
        <v>45</v>
      </c>
      <c r="B28"/>
      <c r="C28"/>
      <c r="D28" s="3">
        <f>ABS(D26-D27)</f>
        <v>0</v>
      </c>
      <c r="E28" s="3"/>
      <c r="G28" s="3">
        <f>ABS(G26-G27)</f>
        <v>0</v>
      </c>
      <c r="H28" s="3"/>
      <c r="J28" s="3">
        <f>ABS(J26-J27)</f>
        <v>0</v>
      </c>
      <c r="M28" s="3">
        <f>ABS(M26-M27)</f>
        <v>0</v>
      </c>
    </row>
    <row r="29" spans="1:14" x14ac:dyDescent="0.2">
      <c r="A29" s="3" t="s">
        <v>26</v>
      </c>
      <c r="B29"/>
      <c r="C29"/>
      <c r="D29" s="3" t="e">
        <f>ABS(D28/D27)*100</f>
        <v>#DIV/0!</v>
      </c>
      <c r="E29" s="3"/>
      <c r="G29" s="3" t="e">
        <f>ABS(G28/G27)*100</f>
        <v>#DIV/0!</v>
      </c>
      <c r="H29" s="3"/>
      <c r="J29" s="3" t="e">
        <f>ABS(J28/J27)*100</f>
        <v>#DIV/0!</v>
      </c>
      <c r="M29" s="3" t="e">
        <f>ABS(M28/M27)*100</f>
        <v>#DIV/0!</v>
      </c>
    </row>
    <row r="30" spans="1:14" x14ac:dyDescent="0.2">
      <c r="A30" s="42" t="s">
        <v>62</v>
      </c>
      <c r="B30" s="42"/>
      <c r="C30" s="42"/>
      <c r="D30" s="42">
        <v>0.5</v>
      </c>
      <c r="E30" s="42"/>
      <c r="F30" s="42"/>
      <c r="G30" s="42"/>
      <c r="H30" s="42"/>
      <c r="I30" s="42"/>
      <c r="J30" s="42"/>
      <c r="K30" s="42"/>
      <c r="L30" s="42"/>
      <c r="M30" s="42"/>
    </row>
    <row r="31" spans="1:14" x14ac:dyDescent="0.2">
      <c r="A31" t="s">
        <v>61</v>
      </c>
      <c r="B31" s="3"/>
      <c r="C31"/>
      <c r="D31" s="41">
        <f>IF(D26=0,30,IF(D29&gt;D30,1,0))</f>
        <v>30</v>
      </c>
      <c r="E31" s="3"/>
      <c r="G31" s="41">
        <f>IF(D26=0,30,IF(G29&gt;D30,1,0))</f>
        <v>30</v>
      </c>
      <c r="H31" s="3"/>
      <c r="J31" s="41">
        <f>IF($B$9&lt;3,0,IF(J26=0,30,IF(J29&gt;D30,1,0)))</f>
        <v>0</v>
      </c>
      <c r="M31" s="41">
        <f>IF($B$9&lt;4,0,IF(M26=0,30,IF(M29&gt;D30,1,0)))</f>
        <v>0</v>
      </c>
    </row>
    <row r="32" spans="1:14" x14ac:dyDescent="0.2">
      <c r="B32"/>
      <c r="C32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4" x14ac:dyDescent="0.2">
      <c r="A33" t="s">
        <v>41</v>
      </c>
      <c r="B33"/>
      <c r="C33"/>
      <c r="D33" s="40">
        <f>'Base Standardization'!D18</f>
        <v>0</v>
      </c>
      <c r="G33" s="40">
        <f>'Base Standardization'!G18</f>
        <v>0</v>
      </c>
      <c r="J33" s="40">
        <f>'Base Standardization'!J18</f>
        <v>0</v>
      </c>
      <c r="M33" s="40">
        <f>'Base Standardization'!M18</f>
        <v>0</v>
      </c>
    </row>
    <row r="34" spans="1:14" x14ac:dyDescent="0.2">
      <c r="A34" t="s">
        <v>42</v>
      </c>
      <c r="B34"/>
      <c r="C34"/>
      <c r="D34" s="40">
        <f>'Base Standardization'!D19</f>
        <v>0</v>
      </c>
      <c r="G34" s="40">
        <f>'Base Standardization'!G19</f>
        <v>0</v>
      </c>
      <c r="J34" s="40">
        <f>'Base Standardization'!J19</f>
        <v>0</v>
      </c>
      <c r="M34" s="40">
        <f>'Base Standardization'!M19</f>
        <v>0</v>
      </c>
    </row>
    <row r="35" spans="1:14" x14ac:dyDescent="0.2">
      <c r="A35" t="s">
        <v>43</v>
      </c>
      <c r="B35"/>
      <c r="C35"/>
      <c r="D35" s="40">
        <f>'Base Standardization'!D20</f>
        <v>0</v>
      </c>
      <c r="E35" s="3" t="str">
        <f xml:space="preserve"> IF(D35=0,"",IF(D38&lt;D39,"","X"))</f>
        <v/>
      </c>
      <c r="G35" s="40">
        <f>'Base Standardization'!G20</f>
        <v>0</v>
      </c>
      <c r="H35" s="3" t="str">
        <f xml:space="preserve"> IF(G35=0,"",IF(G38&lt;D39,"","X"))</f>
        <v/>
      </c>
      <c r="J35" s="40">
        <f>'Base Standardization'!J20</f>
        <v>0</v>
      </c>
      <c r="K35" s="3" t="str">
        <f xml:space="preserve"> IF(J35=0,"",IF(J38&lt;D39,"","X"))</f>
        <v/>
      </c>
      <c r="M35" s="40">
        <f>'Base Standardization'!M20</f>
        <v>0</v>
      </c>
      <c r="N35" s="3" t="str">
        <f xml:space="preserve"> IF(M35=0,"",IF(M38&lt;D39,"","X"))</f>
        <v/>
      </c>
    </row>
    <row r="36" spans="1:14" x14ac:dyDescent="0.2">
      <c r="A36" s="3" t="s">
        <v>47</v>
      </c>
      <c r="B36"/>
      <c r="C36"/>
      <c r="D36" s="3">
        <f>D34-D33</f>
        <v>0</v>
      </c>
      <c r="E36" s="3"/>
      <c r="G36" s="3">
        <f>G34-G33</f>
        <v>0</v>
      </c>
      <c r="H36" s="3"/>
      <c r="J36" s="3">
        <f>J34-J33</f>
        <v>0</v>
      </c>
      <c r="M36" s="3">
        <f>M34-M33</f>
        <v>0</v>
      </c>
    </row>
    <row r="37" spans="1:14" x14ac:dyDescent="0.2">
      <c r="A37" s="3" t="s">
        <v>45</v>
      </c>
      <c r="B37"/>
      <c r="C37"/>
      <c r="D37" s="3">
        <f>ABS(D35-D36)</f>
        <v>0</v>
      </c>
      <c r="E37" s="3"/>
      <c r="G37" s="3">
        <f>ABS(G35-G36)</f>
        <v>0</v>
      </c>
      <c r="H37" s="3"/>
      <c r="J37" s="3">
        <f>ABS(J35-J36)</f>
        <v>0</v>
      </c>
      <c r="M37" s="3">
        <f>ABS(M35-M36)</f>
        <v>0</v>
      </c>
    </row>
    <row r="38" spans="1:14" x14ac:dyDescent="0.2">
      <c r="A38" s="3" t="s">
        <v>26</v>
      </c>
      <c r="B38"/>
      <c r="C38"/>
      <c r="D38" s="3" t="e">
        <f>ABS(D37/D36)*100</f>
        <v>#DIV/0!</v>
      </c>
      <c r="E38" s="3"/>
      <c r="G38" s="3" t="e">
        <f>ABS(G37/G36)*100</f>
        <v>#DIV/0!</v>
      </c>
      <c r="H38" s="3"/>
      <c r="J38" s="3" t="e">
        <f>ABS(J37/J36)*100</f>
        <v>#DIV/0!</v>
      </c>
      <c r="M38" s="3" t="e">
        <f>ABS(M37/M36)*100</f>
        <v>#DIV/0!</v>
      </c>
    </row>
    <row r="39" spans="1:14" x14ac:dyDescent="0.2">
      <c r="A39" s="42" t="s">
        <v>62</v>
      </c>
      <c r="B39" s="42"/>
      <c r="C39" s="42"/>
      <c r="D39" s="42">
        <v>0.1</v>
      </c>
      <c r="E39" s="42"/>
      <c r="F39" s="42"/>
      <c r="G39" s="42"/>
      <c r="H39" s="42"/>
      <c r="I39" s="42"/>
      <c r="J39" s="42"/>
      <c r="K39" s="42"/>
      <c r="L39" s="42"/>
      <c r="M39" s="42"/>
    </row>
    <row r="40" spans="1:14" x14ac:dyDescent="0.2">
      <c r="A40" t="s">
        <v>61</v>
      </c>
      <c r="B40" s="3"/>
      <c r="C40"/>
      <c r="D40" s="41">
        <f>IF(D35=0,30,IF(D38&gt;D39,1,0))</f>
        <v>30</v>
      </c>
      <c r="E40" s="3"/>
      <c r="G40" s="41">
        <f>IF(D35=0,30,IF(G38&gt;D39,1,0))</f>
        <v>30</v>
      </c>
      <c r="H40" s="3"/>
      <c r="J40" s="41">
        <f>IF($B$9&lt;3,0,IF(J35=0,30,IF(J38&gt;D39,1,0)))</f>
        <v>0</v>
      </c>
      <c r="M40" s="41">
        <f>IF($B$9&lt;4,0,IF(M35=0,30,IF(M38&gt;D39,1,0)))</f>
        <v>0</v>
      </c>
    </row>
    <row r="41" spans="1:14" x14ac:dyDescent="0.2">
      <c r="B41"/>
      <c r="C41"/>
    </row>
    <row r="42" spans="1:14" x14ac:dyDescent="0.2">
      <c r="A42" s="10" t="s">
        <v>49</v>
      </c>
      <c r="B42"/>
      <c r="C42"/>
      <c r="D42" s="40">
        <f>'Base Standardization'!D22</f>
        <v>0</v>
      </c>
      <c r="E42" s="3" t="str">
        <f xml:space="preserve"> IF(D42=0,"",IF(D45&lt;D46,"","X"))</f>
        <v/>
      </c>
      <c r="G42" s="40">
        <f>'Base Standardization'!G22</f>
        <v>0</v>
      </c>
      <c r="H42" s="3" t="str">
        <f xml:space="preserve"> IF(G42=0,"",IF(G45&lt;D46,"","X"))</f>
        <v/>
      </c>
      <c r="J42" s="40">
        <f>'Base Standardization'!J22</f>
        <v>0</v>
      </c>
      <c r="K42" s="3" t="str">
        <f xml:space="preserve"> IF(J42=0,"",IF(J45&lt;D46,"","X"))</f>
        <v/>
      </c>
      <c r="M42" s="40">
        <f>'Base Standardization'!M22</f>
        <v>0</v>
      </c>
      <c r="N42" s="3" t="str">
        <f xml:space="preserve"> IF(M42=0,"",IF(M45&lt;D46,"","X"))</f>
        <v/>
      </c>
    </row>
    <row r="43" spans="1:14" x14ac:dyDescent="0.2">
      <c r="A43" s="3" t="s">
        <v>44</v>
      </c>
      <c r="B43"/>
      <c r="C43"/>
      <c r="D43" s="3">
        <f>D27*2</f>
        <v>0</v>
      </c>
      <c r="E43" s="3"/>
      <c r="G43" s="3">
        <f>G27*2</f>
        <v>0</v>
      </c>
      <c r="H43" s="3"/>
      <c r="J43" s="3">
        <f>J27*2</f>
        <v>0</v>
      </c>
      <c r="M43" s="3">
        <f>M27*2</f>
        <v>0</v>
      </c>
    </row>
    <row r="44" spans="1:14" x14ac:dyDescent="0.2">
      <c r="A44" s="3" t="s">
        <v>45</v>
      </c>
      <c r="B44"/>
      <c r="C44"/>
      <c r="D44" s="3">
        <f>ABS(D42-D43)</f>
        <v>0</v>
      </c>
      <c r="E44" s="3"/>
      <c r="G44" s="3">
        <f>ABS(G42-G43)</f>
        <v>0</v>
      </c>
      <c r="H44" s="3"/>
      <c r="J44" s="3">
        <f>ABS(J42-J43)</f>
        <v>0</v>
      </c>
      <c r="M44" s="3">
        <f>ABS(M42-M43)</f>
        <v>0</v>
      </c>
    </row>
    <row r="45" spans="1:14" x14ac:dyDescent="0.2">
      <c r="A45" s="3" t="s">
        <v>26</v>
      </c>
      <c r="B45"/>
      <c r="C45"/>
      <c r="D45" s="3" t="e">
        <f>ABS(D44/D43)*100</f>
        <v>#DIV/0!</v>
      </c>
      <c r="E45" s="3"/>
      <c r="G45" s="3" t="e">
        <f>ABS(G44/G43)*100</f>
        <v>#DIV/0!</v>
      </c>
      <c r="H45" s="3"/>
      <c r="J45" s="3" t="e">
        <f>ABS(J44/J43)*100</f>
        <v>#DIV/0!</v>
      </c>
      <c r="M45" s="3" t="e">
        <f>ABS(M44/M43)*100</f>
        <v>#DIV/0!</v>
      </c>
    </row>
    <row r="46" spans="1:14" x14ac:dyDescent="0.2">
      <c r="A46" s="42" t="s">
        <v>62</v>
      </c>
      <c r="B46" s="42"/>
      <c r="C46" s="42"/>
      <c r="D46" s="42">
        <v>0.5</v>
      </c>
      <c r="E46" s="42"/>
      <c r="F46" s="42"/>
      <c r="G46" s="42"/>
      <c r="H46" s="42"/>
      <c r="I46" s="42"/>
      <c r="J46" s="42"/>
      <c r="K46" s="42"/>
      <c r="L46" s="42"/>
      <c r="M46" s="42"/>
    </row>
    <row r="47" spans="1:14" x14ac:dyDescent="0.2">
      <c r="A47" t="s">
        <v>61</v>
      </c>
      <c r="B47" s="3"/>
      <c r="C47"/>
      <c r="D47" s="41">
        <f>IF(D42=0,30,IF(D45&gt;D46,1,0))</f>
        <v>30</v>
      </c>
      <c r="E47" s="3"/>
      <c r="G47" s="41">
        <f>IF(D42=0,30,IF(G45&gt;D46,1,0))</f>
        <v>30</v>
      </c>
      <c r="H47" s="3"/>
      <c r="J47" s="41">
        <f>IF($B$9&lt;3,0,IF(J42=0,30,IF(J45&gt;D46,1,0)))</f>
        <v>0</v>
      </c>
      <c r="M47" s="41">
        <f>IF($B$9&lt;4,0,IF(M42=0,30,IF(M45&gt;D46,1,0)))</f>
        <v>0</v>
      </c>
    </row>
    <row r="48" spans="1:14" x14ac:dyDescent="0.2">
      <c r="B48"/>
      <c r="C48"/>
    </row>
    <row r="49" spans="1:14" x14ac:dyDescent="0.2">
      <c r="A49" s="10" t="s">
        <v>50</v>
      </c>
      <c r="B49"/>
      <c r="C49"/>
      <c r="D49" s="40">
        <f>'Base Standardization'!D24</f>
        <v>0</v>
      </c>
      <c r="E49" s="3" t="str">
        <f xml:space="preserve"> IF(D49=0,"",IF(D52&lt;D53,"","X"))</f>
        <v/>
      </c>
      <c r="G49" s="40">
        <f>'Base Standardization'!G24</f>
        <v>0</v>
      </c>
      <c r="H49" s="3" t="str">
        <f xml:space="preserve"> IF(G49=0,"",IF(G52&lt;D53,"","X"))</f>
        <v/>
      </c>
      <c r="J49" s="40">
        <f>'Base Standardization'!J24</f>
        <v>0</v>
      </c>
      <c r="K49" s="3" t="str">
        <f xml:space="preserve"> IF(J49=0,"",IF(J52&lt;D53,"","X"))</f>
        <v/>
      </c>
      <c r="M49" s="40">
        <f>'Base Standardization'!M24</f>
        <v>0</v>
      </c>
      <c r="N49" s="3" t="str">
        <f xml:space="preserve"> IF(M49=0,"",IF(M52&lt;D53,"","X"))</f>
        <v/>
      </c>
    </row>
    <row r="50" spans="1:14" x14ac:dyDescent="0.2">
      <c r="A50" s="3" t="s">
        <v>44</v>
      </c>
      <c r="B50"/>
      <c r="C50"/>
      <c r="D50" s="3" t="e">
        <f>D43*1000/D36</f>
        <v>#DIV/0!</v>
      </c>
      <c r="E50" s="3"/>
      <c r="G50" s="3" t="e">
        <f>G43*1000/G36</f>
        <v>#DIV/0!</v>
      </c>
      <c r="H50" s="3"/>
      <c r="J50" s="3" t="e">
        <f>J43*1000/J36</f>
        <v>#DIV/0!</v>
      </c>
      <c r="M50" s="3" t="e">
        <f>M43*1000/M36</f>
        <v>#DIV/0!</v>
      </c>
    </row>
    <row r="51" spans="1:14" x14ac:dyDescent="0.2">
      <c r="A51" s="3" t="s">
        <v>45</v>
      </c>
      <c r="B51"/>
      <c r="C51"/>
      <c r="D51" s="3" t="e">
        <f>ABS(D49-D50)</f>
        <v>#DIV/0!</v>
      </c>
      <c r="E51" s="3"/>
      <c r="G51" s="3" t="e">
        <f>ABS(G49-G50)</f>
        <v>#DIV/0!</v>
      </c>
      <c r="H51" s="3"/>
      <c r="J51" s="3" t="e">
        <f>ABS(J49-J50)</f>
        <v>#DIV/0!</v>
      </c>
      <c r="M51" s="3" t="e">
        <f>ABS(M49-M50)</f>
        <v>#DIV/0!</v>
      </c>
    </row>
    <row r="52" spans="1:14" x14ac:dyDescent="0.2">
      <c r="A52" s="3" t="s">
        <v>26</v>
      </c>
      <c r="B52"/>
      <c r="C52"/>
      <c r="D52" s="3" t="e">
        <f>ABS(D51/D50)*100</f>
        <v>#DIV/0!</v>
      </c>
      <c r="E52" s="3"/>
      <c r="G52" s="3" t="e">
        <f>ABS(G51/G50)*100</f>
        <v>#DIV/0!</v>
      </c>
      <c r="H52" s="3"/>
      <c r="J52" s="3" t="e">
        <f>ABS(J51/J50)*100</f>
        <v>#DIV/0!</v>
      </c>
      <c r="M52" s="3" t="e">
        <f>ABS(M51/M50)*100</f>
        <v>#DIV/0!</v>
      </c>
    </row>
    <row r="53" spans="1:14" x14ac:dyDescent="0.2">
      <c r="A53" s="42" t="s">
        <v>62</v>
      </c>
      <c r="B53" s="42"/>
      <c r="C53" s="42"/>
      <c r="D53" s="42">
        <v>0.75</v>
      </c>
      <c r="E53" s="42"/>
      <c r="F53" s="42"/>
      <c r="G53" s="42"/>
      <c r="H53" s="42"/>
      <c r="I53" s="42"/>
      <c r="J53" s="42"/>
      <c r="K53" s="42"/>
      <c r="L53" s="42"/>
      <c r="M53" s="42"/>
    </row>
    <row r="54" spans="1:14" x14ac:dyDescent="0.2">
      <c r="A54" t="s">
        <v>61</v>
      </c>
      <c r="B54" s="3"/>
      <c r="C54"/>
      <c r="D54" s="41">
        <f>IF(D49=0,30,IF(D52&gt;D53,1,0))</f>
        <v>30</v>
      </c>
      <c r="E54" s="3"/>
      <c r="G54" s="41">
        <f>IF(D49=0,30,IF(G52&gt;D53,1,0))</f>
        <v>30</v>
      </c>
      <c r="H54" s="3"/>
      <c r="J54" s="41">
        <f>IF($B$9&lt;3,0,IF(J49=0,30,IF(J52&gt;D53,1,0)))</f>
        <v>0</v>
      </c>
      <c r="M54" s="41">
        <f>IF($B$9&lt;4,0,IF(M49=0,30,IF(M52&gt;D53,1,0)))</f>
        <v>0</v>
      </c>
    </row>
    <row r="55" spans="1:14" x14ac:dyDescent="0.2">
      <c r="B55"/>
      <c r="C55"/>
    </row>
    <row r="56" spans="1:14" x14ac:dyDescent="0.2">
      <c r="A56" s="10" t="s">
        <v>64</v>
      </c>
      <c r="B56"/>
      <c r="C56"/>
      <c r="D56" s="40">
        <f>'Base Standardization'!D26</f>
        <v>0</v>
      </c>
      <c r="E56" s="3" t="str">
        <f xml:space="preserve"> IF(D56=0,"",IF(D59&lt;D60,"","X"))</f>
        <v/>
      </c>
      <c r="F56" s="3" t="str">
        <f>IF(D56=0,"",IF(B70=1,IF(D59&gt;D60,"Did you record the correct number of trials?",""),""))</f>
        <v/>
      </c>
    </row>
    <row r="57" spans="1:14" x14ac:dyDescent="0.2">
      <c r="A57" s="3" t="s">
        <v>44</v>
      </c>
      <c r="B57"/>
      <c r="C57"/>
      <c r="D57" s="3" t="str">
        <f>IF(B9=4,(D50+G50+J50+M50)/B9,IF(B9=3,(D50+G50+J50)/B9,IF(B9=2,(D50+G50)/B9,"need at least 2 trials")))</f>
        <v>need at least 2 trials</v>
      </c>
      <c r="E57" s="3"/>
    </row>
    <row r="58" spans="1:14" x14ac:dyDescent="0.2">
      <c r="A58" s="3" t="s">
        <v>45</v>
      </c>
      <c r="B58"/>
      <c r="C58"/>
      <c r="D58" s="3" t="e">
        <f>ABS(D56-D57)</f>
        <v>#VALUE!</v>
      </c>
      <c r="E58" s="3"/>
    </row>
    <row r="59" spans="1:14" x14ac:dyDescent="0.2">
      <c r="A59" s="3" t="s">
        <v>26</v>
      </c>
      <c r="B59"/>
      <c r="C59"/>
      <c r="D59" s="3" t="e">
        <f>ABS(D58/D57)*100</f>
        <v>#VALUE!</v>
      </c>
      <c r="E59" s="3"/>
    </row>
    <row r="60" spans="1:14" x14ac:dyDescent="0.2">
      <c r="A60" s="42" t="s">
        <v>62</v>
      </c>
      <c r="B60" s="42"/>
      <c r="C60" s="42"/>
      <c r="D60" s="42">
        <v>1</v>
      </c>
      <c r="E60" s="42"/>
      <c r="F60" s="42"/>
      <c r="G60" s="42"/>
      <c r="H60" s="42"/>
      <c r="I60" s="42"/>
      <c r="J60" s="42"/>
      <c r="K60" s="42"/>
      <c r="L60" s="42"/>
      <c r="M60" s="42"/>
    </row>
    <row r="61" spans="1:14" x14ac:dyDescent="0.2">
      <c r="A61" t="s">
        <v>61</v>
      </c>
      <c r="B61" s="3"/>
      <c r="C61"/>
      <c r="D61" s="41">
        <f>IF(D56=0,30,IF(B9&lt;B65,B66,IF(D59&gt;D60,1,0)))</f>
        <v>30</v>
      </c>
      <c r="E61" s="3"/>
      <c r="G61" s="41"/>
      <c r="H61" s="3"/>
      <c r="J61" s="41"/>
      <c r="M61" s="41"/>
    </row>
    <row r="62" spans="1:14" x14ac:dyDescent="0.2">
      <c r="A62" s="37"/>
      <c r="B62" s="15"/>
      <c r="C62" s="38"/>
      <c r="D62" s="6"/>
    </row>
    <row r="63" spans="1:14" x14ac:dyDescent="0.2">
      <c r="A63" s="37"/>
      <c r="B63" s="15"/>
      <c r="C63" s="38"/>
      <c r="D63" s="6"/>
    </row>
    <row r="64" spans="1:14" x14ac:dyDescent="0.2">
      <c r="A64" s="37"/>
      <c r="B64" s="15"/>
      <c r="C64" s="38"/>
      <c r="D64" s="6"/>
    </row>
    <row r="65" spans="1:4" x14ac:dyDescent="0.2">
      <c r="A65" s="37" t="s">
        <v>73</v>
      </c>
      <c r="B65" s="15">
        <v>2</v>
      </c>
      <c r="C65" s="38"/>
      <c r="D65" s="6"/>
    </row>
    <row r="66" spans="1:4" x14ac:dyDescent="0.2">
      <c r="A66" s="37" t="s">
        <v>74</v>
      </c>
      <c r="B66" s="15">
        <v>5</v>
      </c>
      <c r="C66" s="38"/>
      <c r="D66" s="6"/>
    </row>
    <row r="67" spans="1:4" x14ac:dyDescent="0.2">
      <c r="A67" s="37"/>
      <c r="B67" s="15"/>
      <c r="C67" s="38"/>
      <c r="D67" s="6"/>
    </row>
    <row r="68" spans="1:4" x14ac:dyDescent="0.2">
      <c r="A68" s="37"/>
      <c r="B68" s="15"/>
      <c r="C68" s="38"/>
      <c r="D68" s="6"/>
    </row>
    <row r="69" spans="1:4" x14ac:dyDescent="0.2">
      <c r="A69" s="37"/>
      <c r="B69" s="15"/>
      <c r="C69" s="38"/>
      <c r="D69" s="6"/>
    </row>
    <row r="70" spans="1:4" x14ac:dyDescent="0.2">
      <c r="A70" s="37" t="s">
        <v>107</v>
      </c>
      <c r="B70" s="15">
        <f>D61+D54+G54+J54+M54+D47+G47+J47+M47+M40+J40+G40+D40+M31+J31+G31+D31+D24+G24+J24+M24+M17+J17+G17+D17</f>
        <v>330</v>
      </c>
      <c r="C70" s="38"/>
      <c r="D70" s="6"/>
    </row>
    <row r="71" spans="1:4" x14ac:dyDescent="0.2">
      <c r="A71" s="37"/>
      <c r="B71" s="15"/>
      <c r="C71" s="38"/>
      <c r="D71" s="6"/>
    </row>
    <row r="72" spans="1:4" x14ac:dyDescent="0.2">
      <c r="A72" s="37"/>
      <c r="B72" s="15"/>
      <c r="C72" s="38"/>
      <c r="D72" s="6"/>
    </row>
    <row r="73" spans="1:4" x14ac:dyDescent="0.2">
      <c r="A73" s="16" t="s">
        <v>108</v>
      </c>
      <c r="B73" s="17" t="str">
        <f>IF(B70&lt;30,D56,"complete base standardization page")</f>
        <v>complete base standardization page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968"/>
  <sheetViews>
    <sheetView zoomScaleNormal="100" workbookViewId="0">
      <selection activeCell="A2" sqref="A2"/>
    </sheetView>
  </sheetViews>
  <sheetFormatPr defaultRowHeight="12.75" x14ac:dyDescent="0.2"/>
  <cols>
    <col min="1" max="1" width="49.140625" style="17" bestFit="1" customWidth="1"/>
    <col min="2" max="2" width="9.140625" style="15" customWidth="1"/>
    <col min="3" max="3" width="5.7109375" style="17" customWidth="1"/>
    <col min="4" max="4" width="8.5703125" style="17" bestFit="1" customWidth="1"/>
    <col min="5" max="5" width="4" style="17" customWidth="1"/>
    <col min="6" max="6" width="8.28515625" style="17" customWidth="1"/>
    <col min="7" max="7" width="9.42578125" style="17" customWidth="1"/>
    <col min="8" max="8" width="3.7109375" style="17" customWidth="1"/>
    <col min="9" max="9" width="7" style="17" customWidth="1"/>
    <col min="10" max="10" width="8.85546875" style="17" customWidth="1"/>
    <col min="11" max="11" width="3.5703125" style="17" customWidth="1"/>
    <col min="12" max="13" width="9.140625" style="17"/>
    <col min="14" max="14" width="3.7109375" style="17" customWidth="1"/>
    <col min="15" max="16384" width="9.140625" style="17"/>
  </cols>
  <sheetData>
    <row r="1" spans="1:16" x14ac:dyDescent="0.2">
      <c r="B1" s="17"/>
    </row>
    <row r="2" spans="1:16" x14ac:dyDescent="0.2">
      <c r="A2" s="107" t="e">
        <f>'Acid Prep'!$C$2</f>
        <v>#N/A</v>
      </c>
      <c r="B2" s="107" t="e">
        <f>'Acid Prep'!$E$2</f>
        <v>#N/A</v>
      </c>
      <c r="C2" s="54"/>
      <c r="D2" s="22"/>
      <c r="E2" s="54"/>
      <c r="F2" s="54"/>
      <c r="G2" s="54" t="s">
        <v>65</v>
      </c>
      <c r="H2" s="107" t="e">
        <f>'Acid Prep'!$I$2</f>
        <v>#N/A</v>
      </c>
      <c r="I2" s="53"/>
      <c r="J2" s="53"/>
    </row>
    <row r="4" spans="1:16" ht="15.75" x14ac:dyDescent="0.25">
      <c r="A4" s="58" t="s">
        <v>77</v>
      </c>
    </row>
    <row r="5" spans="1:16" ht="15.75" x14ac:dyDescent="0.25">
      <c r="A5" s="84"/>
    </row>
    <row r="6" spans="1:16" x14ac:dyDescent="0.2">
      <c r="A6" s="5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6" x14ac:dyDescent="0.2">
      <c r="A7" s="22" t="s">
        <v>115</v>
      </c>
      <c r="B7" s="22" t="str">
        <f>'unknown titration check'!B7</f>
        <v/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6" x14ac:dyDescent="0.2">
      <c r="A8" s="5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x14ac:dyDescent="0.2">
      <c r="A9" s="22" t="s">
        <v>36</v>
      </c>
      <c r="B9" s="94"/>
      <c r="C9" s="22"/>
      <c r="D9" s="22" t="s">
        <v>37</v>
      </c>
      <c r="E9" s="22"/>
      <c r="F9" s="22"/>
      <c r="G9" s="22" t="s">
        <v>38</v>
      </c>
      <c r="H9" s="22"/>
      <c r="I9" s="22"/>
      <c r="J9" s="22" t="s">
        <v>39</v>
      </c>
      <c r="K9" s="22"/>
      <c r="L9" s="22"/>
      <c r="M9" s="22" t="s">
        <v>40</v>
      </c>
      <c r="N9" s="22"/>
      <c r="O9" s="22"/>
      <c r="P9" s="22"/>
    </row>
    <row r="10" spans="1:16" x14ac:dyDescent="0.2">
      <c r="A10" s="60" t="str">
        <f>'unknown titration check'!A10</f>
        <v>need more trials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1:16" x14ac:dyDescent="0.2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6" x14ac:dyDescent="0.2">
      <c r="A12" s="22" t="s">
        <v>52</v>
      </c>
      <c r="B12" s="22"/>
      <c r="C12" s="22"/>
      <c r="D12" s="95"/>
      <c r="E12" s="15" t="str">
        <f>'unknown titration check'!E12</f>
        <v/>
      </c>
      <c r="F12" s="22"/>
      <c r="G12" s="95"/>
      <c r="H12" s="15" t="str">
        <f>'unknown titration check'!H12</f>
        <v/>
      </c>
      <c r="I12" s="22"/>
      <c r="J12" s="95"/>
      <c r="K12" s="15" t="str">
        <f>'unknown titration check'!K12</f>
        <v/>
      </c>
      <c r="L12" s="22"/>
      <c r="M12" s="95"/>
      <c r="N12" s="15" t="str">
        <f>'unknown titration check'!N12</f>
        <v/>
      </c>
      <c r="O12" s="22"/>
      <c r="P12" s="22"/>
    </row>
    <row r="13" spans="1:16" x14ac:dyDescent="0.2">
      <c r="A13" s="22"/>
      <c r="B13" s="22"/>
      <c r="C13" s="22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22"/>
      <c r="P13" s="22"/>
    </row>
    <row r="14" spans="1:16" x14ac:dyDescent="0.2">
      <c r="A14" s="22" t="s">
        <v>41</v>
      </c>
      <c r="B14" s="22"/>
      <c r="C14" s="22"/>
      <c r="D14" s="95"/>
      <c r="E14" s="22"/>
      <c r="F14" s="22"/>
      <c r="G14" s="95"/>
      <c r="H14" s="22"/>
      <c r="I14" s="22"/>
      <c r="J14" s="95"/>
      <c r="K14" s="22"/>
      <c r="L14" s="22"/>
      <c r="M14" s="95"/>
      <c r="N14" s="22"/>
      <c r="O14" s="22"/>
      <c r="P14" s="22"/>
    </row>
    <row r="15" spans="1:16" x14ac:dyDescent="0.2">
      <c r="A15" s="22" t="s">
        <v>42</v>
      </c>
      <c r="B15" s="22"/>
      <c r="C15" s="22"/>
      <c r="D15" s="95"/>
      <c r="E15" s="22"/>
      <c r="F15" s="22"/>
      <c r="G15" s="95"/>
      <c r="H15" s="22"/>
      <c r="I15" s="22"/>
      <c r="J15" s="95"/>
      <c r="K15" s="22"/>
      <c r="L15" s="22"/>
      <c r="M15" s="95"/>
      <c r="N15" s="22"/>
      <c r="O15" s="22"/>
      <c r="P15" s="22"/>
    </row>
    <row r="16" spans="1:16" x14ac:dyDescent="0.2">
      <c r="A16" s="22" t="s">
        <v>43</v>
      </c>
      <c r="B16" s="22"/>
      <c r="C16" s="22"/>
      <c r="D16" s="95"/>
      <c r="E16" s="15" t="str">
        <f>'unknown titration check'!E21</f>
        <v/>
      </c>
      <c r="F16" s="22"/>
      <c r="G16" s="95"/>
      <c r="H16" s="15" t="str">
        <f>'unknown titration check'!H21</f>
        <v/>
      </c>
      <c r="I16" s="22"/>
      <c r="J16" s="95"/>
      <c r="K16" s="15" t="str">
        <f>'unknown titration check'!K21</f>
        <v/>
      </c>
      <c r="L16" s="22"/>
      <c r="M16" s="95"/>
      <c r="N16" s="15" t="str">
        <f>'unknown titration check'!N21</f>
        <v/>
      </c>
      <c r="O16" s="22"/>
      <c r="P16" s="22"/>
    </row>
    <row r="17" spans="1:16" x14ac:dyDescent="0.2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</row>
    <row r="18" spans="1:16" x14ac:dyDescent="0.2">
      <c r="A18" s="22" t="s">
        <v>49</v>
      </c>
      <c r="B18" s="22"/>
      <c r="C18" s="22"/>
      <c r="D18" s="110"/>
      <c r="E18" s="15" t="str">
        <f>'unknown titration check'!E28</f>
        <v/>
      </c>
      <c r="F18" s="22"/>
      <c r="G18" s="110"/>
      <c r="H18" s="15" t="str">
        <f>'unknown titration check'!H28</f>
        <v/>
      </c>
      <c r="I18" s="22"/>
      <c r="J18" s="110"/>
      <c r="K18" s="15" t="str">
        <f>'unknown titration check'!K28</f>
        <v/>
      </c>
      <c r="L18" s="22"/>
      <c r="M18" s="110"/>
      <c r="N18" s="15" t="str">
        <f>'unknown titration check'!N28</f>
        <v/>
      </c>
      <c r="O18" s="22"/>
      <c r="P18" s="22"/>
    </row>
    <row r="19" spans="1:16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</row>
    <row r="20" spans="1:16" x14ac:dyDescent="0.2">
      <c r="A20" s="22" t="s">
        <v>54</v>
      </c>
      <c r="B20" s="22"/>
      <c r="C20" s="22"/>
      <c r="D20" s="102"/>
      <c r="E20" s="15" t="str">
        <f>'unknown titration check'!E35</f>
        <v/>
      </c>
      <c r="F20" s="22"/>
      <c r="G20" s="102"/>
      <c r="H20" s="15" t="str">
        <f>'unknown titration check'!H35</f>
        <v/>
      </c>
      <c r="I20" s="22"/>
      <c r="J20" s="102"/>
      <c r="K20" s="15" t="str">
        <f>'unknown titration check'!K35</f>
        <v/>
      </c>
      <c r="L20" s="22"/>
      <c r="M20" s="102"/>
      <c r="N20" s="15" t="str">
        <f>'unknown titration check'!N35</f>
        <v/>
      </c>
      <c r="O20" s="22"/>
      <c r="P20" s="22"/>
    </row>
    <row r="21" spans="1:16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</row>
    <row r="22" spans="1:16" ht="15.75" x14ac:dyDescent="0.3">
      <c r="A22" s="22" t="s">
        <v>55</v>
      </c>
      <c r="B22" s="22"/>
      <c r="C22" s="22"/>
      <c r="D22" s="96"/>
      <c r="E22" s="15" t="str">
        <f>'unknown titration check'!E42</f>
        <v/>
      </c>
      <c r="F22" s="22"/>
      <c r="G22" s="96"/>
      <c r="H22" s="15" t="str">
        <f>'unknown titration check'!H42</f>
        <v/>
      </c>
      <c r="I22" s="22"/>
      <c r="J22" s="96"/>
      <c r="K22" s="15" t="str">
        <f>'unknown titration check'!K42</f>
        <v/>
      </c>
      <c r="L22" s="22"/>
      <c r="M22" s="96"/>
      <c r="N22" s="15" t="str">
        <f>'unknown titration check'!N42</f>
        <v/>
      </c>
      <c r="O22" s="22"/>
      <c r="P22" s="22"/>
    </row>
    <row r="23" spans="1:16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</row>
    <row r="24" spans="1:16" x14ac:dyDescent="0.2">
      <c r="A24" s="22" t="s">
        <v>46</v>
      </c>
      <c r="B24" s="22"/>
      <c r="C24" s="22"/>
      <c r="D24" s="96"/>
      <c r="E24" s="15" t="str">
        <f>'unknown titration check'!E49</f>
        <v/>
      </c>
      <c r="F24" s="15" t="str">
        <f>'unknown titration check'!F49</f>
        <v/>
      </c>
      <c r="G24" s="22"/>
      <c r="H24" s="22"/>
      <c r="I24" s="22"/>
      <c r="J24" s="22"/>
      <c r="K24" s="22"/>
      <c r="L24" s="22"/>
      <c r="M24" s="22"/>
      <c r="N24" s="22"/>
      <c r="O24" s="22"/>
      <c r="P24" s="22"/>
    </row>
    <row r="25" spans="1:16" x14ac:dyDescent="0.2">
      <c r="A25" s="22"/>
      <c r="C25" s="22"/>
      <c r="D25" s="41"/>
      <c r="E25" s="15"/>
      <c r="F25" s="22"/>
      <c r="G25" s="41"/>
      <c r="H25" s="15"/>
      <c r="I25" s="22"/>
      <c r="J25" s="41"/>
      <c r="K25" s="22"/>
      <c r="L25" s="22"/>
      <c r="M25" s="41"/>
      <c r="N25" s="22"/>
      <c r="O25" s="22"/>
      <c r="P25" s="22"/>
    </row>
    <row r="26" spans="1:16" x14ac:dyDescent="0.2">
      <c r="A26" s="16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</row>
    <row r="27" spans="1:16" x14ac:dyDescent="0.2">
      <c r="A27" s="16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</row>
    <row r="28" spans="1:16" x14ac:dyDescent="0.2">
      <c r="A28" s="16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</row>
    <row r="29" spans="1:16" x14ac:dyDescent="0.2">
      <c r="A29" s="16"/>
      <c r="B29" s="17"/>
    </row>
    <row r="30" spans="1:16" x14ac:dyDescent="0.2">
      <c r="A30" s="16"/>
      <c r="B30" s="17"/>
    </row>
    <row r="31" spans="1:16" x14ac:dyDescent="0.2">
      <c r="A31" s="16"/>
      <c r="B31" s="17"/>
    </row>
    <row r="32" spans="1:16" x14ac:dyDescent="0.2">
      <c r="A32" s="16"/>
      <c r="B32" s="17"/>
    </row>
    <row r="33" spans="1:2" x14ac:dyDescent="0.2">
      <c r="A33" s="16"/>
      <c r="B33" s="17"/>
    </row>
    <row r="34" spans="1:2" x14ac:dyDescent="0.2">
      <c r="A34" s="16"/>
      <c r="B34" s="17"/>
    </row>
    <row r="35" spans="1:2" x14ac:dyDescent="0.2">
      <c r="A35" s="16"/>
      <c r="B35" s="17"/>
    </row>
    <row r="36" spans="1:2" x14ac:dyDescent="0.2">
      <c r="A36" s="16"/>
      <c r="B36" s="17"/>
    </row>
    <row r="37" spans="1:2" x14ac:dyDescent="0.2">
      <c r="A37" s="16"/>
      <c r="B37" s="17"/>
    </row>
    <row r="38" spans="1:2" x14ac:dyDescent="0.2">
      <c r="A38" s="16"/>
      <c r="B38" s="17"/>
    </row>
    <row r="39" spans="1:2" x14ac:dyDescent="0.2">
      <c r="A39" s="16"/>
      <c r="B39" s="17"/>
    </row>
    <row r="40" spans="1:2" x14ac:dyDescent="0.2">
      <c r="A40" s="16"/>
      <c r="B40" s="17"/>
    </row>
    <row r="41" spans="1:2" x14ac:dyDescent="0.2">
      <c r="A41" s="16"/>
      <c r="B41" s="17"/>
    </row>
    <row r="42" spans="1:2" x14ac:dyDescent="0.2">
      <c r="A42" s="16"/>
      <c r="B42" s="17"/>
    </row>
    <row r="43" spans="1:2" x14ac:dyDescent="0.2">
      <c r="A43" s="16"/>
      <c r="B43" s="17"/>
    </row>
    <row r="44" spans="1:2" x14ac:dyDescent="0.2">
      <c r="A44" s="16"/>
      <c r="B44" s="17"/>
    </row>
    <row r="45" spans="1:2" x14ac:dyDescent="0.2">
      <c r="A45" s="16"/>
      <c r="B45" s="17"/>
    </row>
    <row r="46" spans="1:2" x14ac:dyDescent="0.2">
      <c r="A46" s="16"/>
      <c r="B46" s="17"/>
    </row>
    <row r="47" spans="1:2" x14ac:dyDescent="0.2">
      <c r="A47" s="16"/>
      <c r="B47" s="17"/>
    </row>
    <row r="48" spans="1:2" x14ac:dyDescent="0.2">
      <c r="A48" s="16"/>
      <c r="B48" s="17"/>
    </row>
    <row r="49" spans="1:2" x14ac:dyDescent="0.2">
      <c r="A49" s="16"/>
      <c r="B49" s="17"/>
    </row>
    <row r="50" spans="1:2" x14ac:dyDescent="0.2">
      <c r="A50" s="16"/>
      <c r="B50" s="17"/>
    </row>
    <row r="51" spans="1:2" x14ac:dyDescent="0.2">
      <c r="A51" s="16"/>
      <c r="B51" s="17"/>
    </row>
    <row r="52" spans="1:2" x14ac:dyDescent="0.2">
      <c r="A52" s="16"/>
      <c r="B52" s="17"/>
    </row>
    <row r="53" spans="1:2" x14ac:dyDescent="0.2">
      <c r="A53" s="16"/>
      <c r="B53" s="17"/>
    </row>
    <row r="54" spans="1:2" x14ac:dyDescent="0.2">
      <c r="A54" s="16"/>
      <c r="B54" s="17"/>
    </row>
    <row r="55" spans="1:2" x14ac:dyDescent="0.2">
      <c r="A55" s="16"/>
      <c r="B55" s="17"/>
    </row>
    <row r="56" spans="1:2" x14ac:dyDescent="0.2">
      <c r="A56" s="16"/>
      <c r="B56" s="17"/>
    </row>
    <row r="57" spans="1:2" x14ac:dyDescent="0.2">
      <c r="A57" s="16"/>
      <c r="B57" s="17"/>
    </row>
    <row r="58" spans="1:2" x14ac:dyDescent="0.2">
      <c r="A58" s="16"/>
      <c r="B58" s="17"/>
    </row>
    <row r="59" spans="1:2" x14ac:dyDescent="0.2">
      <c r="A59" s="16"/>
      <c r="B59" s="17"/>
    </row>
    <row r="60" spans="1:2" x14ac:dyDescent="0.2">
      <c r="A60" s="16"/>
      <c r="B60" s="17"/>
    </row>
    <row r="61" spans="1:2" x14ac:dyDescent="0.2">
      <c r="A61" s="16"/>
      <c r="B61" s="17"/>
    </row>
    <row r="62" spans="1:2" x14ac:dyDescent="0.2">
      <c r="A62" s="16"/>
      <c r="B62" s="17"/>
    </row>
    <row r="63" spans="1:2" x14ac:dyDescent="0.2">
      <c r="A63" s="16"/>
      <c r="B63" s="17"/>
    </row>
    <row r="64" spans="1:2" x14ac:dyDescent="0.2">
      <c r="A64" s="16"/>
      <c r="B64" s="17"/>
    </row>
    <row r="65" spans="1:2" x14ac:dyDescent="0.2">
      <c r="A65" s="16"/>
      <c r="B65" s="17"/>
    </row>
    <row r="66" spans="1:2" x14ac:dyDescent="0.2">
      <c r="A66" s="16"/>
      <c r="B66" s="17"/>
    </row>
    <row r="67" spans="1:2" x14ac:dyDescent="0.2">
      <c r="A67" s="16"/>
      <c r="B67" s="17"/>
    </row>
    <row r="68" spans="1:2" x14ac:dyDescent="0.2">
      <c r="A68" s="16"/>
      <c r="B68" s="17"/>
    </row>
    <row r="69" spans="1:2" x14ac:dyDescent="0.2">
      <c r="A69" s="16"/>
      <c r="B69" s="17"/>
    </row>
    <row r="70" spans="1:2" x14ac:dyDescent="0.2">
      <c r="A70" s="16"/>
      <c r="B70" s="17"/>
    </row>
    <row r="71" spans="1:2" x14ac:dyDescent="0.2">
      <c r="A71" s="16"/>
      <c r="B71" s="17"/>
    </row>
    <row r="72" spans="1:2" x14ac:dyDescent="0.2">
      <c r="A72" s="16"/>
      <c r="B72" s="17"/>
    </row>
    <row r="73" spans="1:2" x14ac:dyDescent="0.2">
      <c r="A73" s="16"/>
      <c r="B73" s="17"/>
    </row>
    <row r="74" spans="1:2" x14ac:dyDescent="0.2">
      <c r="A74" s="16"/>
      <c r="B74" s="17"/>
    </row>
    <row r="75" spans="1:2" x14ac:dyDescent="0.2">
      <c r="A75" s="16"/>
      <c r="B75" s="17"/>
    </row>
    <row r="76" spans="1:2" x14ac:dyDescent="0.2">
      <c r="A76" s="16"/>
      <c r="B76" s="17"/>
    </row>
    <row r="77" spans="1:2" x14ac:dyDescent="0.2">
      <c r="A77" s="16"/>
      <c r="B77" s="17"/>
    </row>
    <row r="78" spans="1:2" x14ac:dyDescent="0.2">
      <c r="A78" s="16"/>
      <c r="B78" s="17"/>
    </row>
    <row r="79" spans="1:2" x14ac:dyDescent="0.2">
      <c r="A79" s="16"/>
      <c r="B79" s="17"/>
    </row>
    <row r="80" spans="1:2" x14ac:dyDescent="0.2">
      <c r="A80" s="16"/>
      <c r="B80" s="17"/>
    </row>
    <row r="81" spans="1:2" x14ac:dyDescent="0.2">
      <c r="A81" s="16"/>
      <c r="B81" s="17"/>
    </row>
    <row r="82" spans="1:2" x14ac:dyDescent="0.2">
      <c r="A82" s="16"/>
      <c r="B82" s="17"/>
    </row>
    <row r="83" spans="1:2" x14ac:dyDescent="0.2">
      <c r="A83" s="16"/>
      <c r="B83" s="17"/>
    </row>
    <row r="84" spans="1:2" x14ac:dyDescent="0.2">
      <c r="A84" s="16"/>
      <c r="B84" s="17"/>
    </row>
    <row r="85" spans="1:2" x14ac:dyDescent="0.2">
      <c r="A85" s="16"/>
      <c r="B85" s="17"/>
    </row>
    <row r="86" spans="1:2" x14ac:dyDescent="0.2">
      <c r="A86" s="16"/>
      <c r="B86" s="17"/>
    </row>
    <row r="87" spans="1:2" x14ac:dyDescent="0.2">
      <c r="A87" s="16"/>
      <c r="B87" s="17"/>
    </row>
    <row r="88" spans="1:2" x14ac:dyDescent="0.2">
      <c r="A88" s="16"/>
      <c r="B88" s="17"/>
    </row>
    <row r="89" spans="1:2" x14ac:dyDescent="0.2">
      <c r="A89" s="16"/>
      <c r="B89" s="17"/>
    </row>
    <row r="90" spans="1:2" x14ac:dyDescent="0.2">
      <c r="A90" s="16"/>
      <c r="B90" s="17"/>
    </row>
    <row r="91" spans="1:2" x14ac:dyDescent="0.2">
      <c r="A91" s="16"/>
      <c r="B91" s="17"/>
    </row>
    <row r="92" spans="1:2" x14ac:dyDescent="0.2">
      <c r="A92" s="16"/>
      <c r="B92" s="17"/>
    </row>
    <row r="93" spans="1:2" x14ac:dyDescent="0.2">
      <c r="A93" s="16"/>
      <c r="B93" s="17"/>
    </row>
    <row r="94" spans="1:2" x14ac:dyDescent="0.2">
      <c r="A94" s="16"/>
      <c r="B94" s="17"/>
    </row>
    <row r="95" spans="1:2" x14ac:dyDescent="0.2">
      <c r="A95" s="16"/>
      <c r="B95" s="17"/>
    </row>
    <row r="96" spans="1:2" x14ac:dyDescent="0.2">
      <c r="A96" s="16"/>
      <c r="B96" s="17"/>
    </row>
    <row r="97" spans="1:2" x14ac:dyDescent="0.2">
      <c r="A97" s="16"/>
      <c r="B97" s="17"/>
    </row>
    <row r="98" spans="1:2" x14ac:dyDescent="0.2">
      <c r="A98" s="16"/>
      <c r="B98" s="17"/>
    </row>
    <row r="99" spans="1:2" x14ac:dyDescent="0.2">
      <c r="A99" s="16"/>
      <c r="B99" s="17"/>
    </row>
    <row r="100" spans="1:2" x14ac:dyDescent="0.2">
      <c r="A100" s="16"/>
      <c r="B100" s="17"/>
    </row>
    <row r="101" spans="1:2" x14ac:dyDescent="0.2">
      <c r="A101" s="16"/>
      <c r="B101" s="17"/>
    </row>
    <row r="102" spans="1:2" x14ac:dyDescent="0.2">
      <c r="A102" s="16"/>
      <c r="B102" s="17"/>
    </row>
    <row r="103" spans="1:2" x14ac:dyDescent="0.2">
      <c r="A103" s="16"/>
      <c r="B103" s="17"/>
    </row>
    <row r="104" spans="1:2" x14ac:dyDescent="0.2">
      <c r="A104" s="16"/>
      <c r="B104" s="17"/>
    </row>
    <row r="105" spans="1:2" x14ac:dyDescent="0.2">
      <c r="A105" s="16"/>
      <c r="B105" s="17"/>
    </row>
    <row r="106" spans="1:2" x14ac:dyDescent="0.2">
      <c r="A106" s="16"/>
      <c r="B106" s="17"/>
    </row>
    <row r="107" spans="1:2" x14ac:dyDescent="0.2">
      <c r="A107" s="16"/>
      <c r="B107" s="17"/>
    </row>
    <row r="108" spans="1:2" x14ac:dyDescent="0.2">
      <c r="A108" s="16"/>
      <c r="B108" s="17"/>
    </row>
    <row r="109" spans="1:2" x14ac:dyDescent="0.2">
      <c r="A109" s="16"/>
      <c r="B109" s="17"/>
    </row>
    <row r="110" spans="1:2" x14ac:dyDescent="0.2">
      <c r="A110" s="16"/>
      <c r="B110" s="17"/>
    </row>
    <row r="111" spans="1:2" x14ac:dyDescent="0.2">
      <c r="A111" s="16"/>
      <c r="B111" s="17"/>
    </row>
    <row r="112" spans="1:2" x14ac:dyDescent="0.2">
      <c r="A112" s="16"/>
      <c r="B112" s="17"/>
    </row>
    <row r="113" spans="1:2" x14ac:dyDescent="0.2">
      <c r="A113" s="16"/>
      <c r="B113" s="17"/>
    </row>
    <row r="114" spans="1:2" x14ac:dyDescent="0.2">
      <c r="A114" s="16"/>
      <c r="B114" s="17"/>
    </row>
    <row r="115" spans="1:2" x14ac:dyDescent="0.2">
      <c r="A115" s="16"/>
      <c r="B115" s="17"/>
    </row>
    <row r="116" spans="1:2" x14ac:dyDescent="0.2">
      <c r="A116" s="16"/>
      <c r="B116" s="17"/>
    </row>
    <row r="117" spans="1:2" x14ac:dyDescent="0.2">
      <c r="A117" s="16"/>
      <c r="B117" s="17"/>
    </row>
    <row r="118" spans="1:2" x14ac:dyDescent="0.2">
      <c r="A118" s="16"/>
      <c r="B118" s="17"/>
    </row>
    <row r="119" spans="1:2" x14ac:dyDescent="0.2">
      <c r="A119" s="16"/>
      <c r="B119" s="17"/>
    </row>
    <row r="120" spans="1:2" x14ac:dyDescent="0.2">
      <c r="A120" s="16"/>
      <c r="B120" s="17"/>
    </row>
    <row r="121" spans="1:2" x14ac:dyDescent="0.2">
      <c r="A121" s="16"/>
      <c r="B121" s="17"/>
    </row>
    <row r="122" spans="1:2" x14ac:dyDescent="0.2">
      <c r="A122" s="16"/>
      <c r="B122" s="17"/>
    </row>
    <row r="123" spans="1:2" x14ac:dyDescent="0.2">
      <c r="A123" s="16"/>
      <c r="B123" s="17"/>
    </row>
    <row r="124" spans="1:2" x14ac:dyDescent="0.2">
      <c r="A124" s="16"/>
      <c r="B124" s="17"/>
    </row>
    <row r="125" spans="1:2" x14ac:dyDescent="0.2">
      <c r="A125" s="16"/>
      <c r="B125" s="17"/>
    </row>
    <row r="126" spans="1:2" x14ac:dyDescent="0.2">
      <c r="A126" s="16"/>
      <c r="B126" s="17"/>
    </row>
    <row r="127" spans="1:2" x14ac:dyDescent="0.2">
      <c r="A127" s="16"/>
      <c r="B127" s="17"/>
    </row>
    <row r="128" spans="1:2" x14ac:dyDescent="0.2">
      <c r="A128" s="16"/>
      <c r="B128" s="17"/>
    </row>
    <row r="129" spans="1:2" x14ac:dyDescent="0.2">
      <c r="A129" s="16"/>
      <c r="B129" s="17"/>
    </row>
    <row r="130" spans="1:2" x14ac:dyDescent="0.2">
      <c r="A130" s="16"/>
      <c r="B130" s="17"/>
    </row>
    <row r="131" spans="1:2" x14ac:dyDescent="0.2">
      <c r="A131" s="16"/>
      <c r="B131" s="17"/>
    </row>
    <row r="132" spans="1:2" x14ac:dyDescent="0.2">
      <c r="A132" s="16"/>
      <c r="B132" s="17"/>
    </row>
    <row r="133" spans="1:2" x14ac:dyDescent="0.2">
      <c r="A133" s="16"/>
      <c r="B133" s="17"/>
    </row>
    <row r="134" spans="1:2" x14ac:dyDescent="0.2">
      <c r="A134" s="16"/>
      <c r="B134" s="17"/>
    </row>
    <row r="135" spans="1:2" x14ac:dyDescent="0.2">
      <c r="A135" s="16"/>
      <c r="B135" s="17"/>
    </row>
    <row r="136" spans="1:2" x14ac:dyDescent="0.2">
      <c r="A136" s="16"/>
      <c r="B136" s="17"/>
    </row>
    <row r="137" spans="1:2" x14ac:dyDescent="0.2">
      <c r="A137" s="16"/>
      <c r="B137" s="17"/>
    </row>
    <row r="138" spans="1:2" x14ac:dyDescent="0.2">
      <c r="A138" s="16"/>
      <c r="B138" s="17"/>
    </row>
    <row r="139" spans="1:2" x14ac:dyDescent="0.2">
      <c r="A139" s="16"/>
      <c r="B139" s="17"/>
    </row>
    <row r="140" spans="1:2" x14ac:dyDescent="0.2">
      <c r="A140" s="16"/>
      <c r="B140" s="17"/>
    </row>
    <row r="141" spans="1:2" x14ac:dyDescent="0.2">
      <c r="A141" s="16"/>
      <c r="B141" s="17"/>
    </row>
    <row r="142" spans="1:2" x14ac:dyDescent="0.2">
      <c r="A142" s="16"/>
      <c r="B142" s="17"/>
    </row>
    <row r="143" spans="1:2" x14ac:dyDescent="0.2">
      <c r="A143" s="16"/>
      <c r="B143" s="17"/>
    </row>
    <row r="144" spans="1:2" x14ac:dyDescent="0.2">
      <c r="A144" s="16"/>
      <c r="B144" s="17"/>
    </row>
    <row r="145" spans="1:2" x14ac:dyDescent="0.2">
      <c r="A145" s="16"/>
      <c r="B145" s="17"/>
    </row>
    <row r="146" spans="1:2" x14ac:dyDescent="0.2">
      <c r="A146" s="16"/>
      <c r="B146" s="17"/>
    </row>
    <row r="147" spans="1:2" x14ac:dyDescent="0.2">
      <c r="A147" s="16"/>
      <c r="B147" s="17"/>
    </row>
    <row r="148" spans="1:2" x14ac:dyDescent="0.2">
      <c r="A148" s="16"/>
      <c r="B148" s="17"/>
    </row>
    <row r="149" spans="1:2" x14ac:dyDescent="0.2">
      <c r="A149" s="16"/>
      <c r="B149" s="17"/>
    </row>
    <row r="150" spans="1:2" x14ac:dyDescent="0.2">
      <c r="A150" s="16"/>
      <c r="B150" s="17"/>
    </row>
    <row r="151" spans="1:2" x14ac:dyDescent="0.2">
      <c r="A151" s="16"/>
      <c r="B151" s="17"/>
    </row>
    <row r="152" spans="1:2" x14ac:dyDescent="0.2">
      <c r="A152" s="16"/>
      <c r="B152" s="17"/>
    </row>
    <row r="153" spans="1:2" x14ac:dyDescent="0.2">
      <c r="A153" s="16"/>
      <c r="B153" s="17"/>
    </row>
    <row r="154" spans="1:2" x14ac:dyDescent="0.2">
      <c r="A154" s="16"/>
      <c r="B154" s="17"/>
    </row>
    <row r="155" spans="1:2" x14ac:dyDescent="0.2">
      <c r="A155" s="16"/>
      <c r="B155" s="17"/>
    </row>
    <row r="156" spans="1:2" x14ac:dyDescent="0.2">
      <c r="A156" s="16"/>
      <c r="B156" s="17"/>
    </row>
    <row r="157" spans="1:2" x14ac:dyDescent="0.2">
      <c r="A157" s="16"/>
      <c r="B157" s="17"/>
    </row>
    <row r="158" spans="1:2" x14ac:dyDescent="0.2">
      <c r="A158" s="16"/>
      <c r="B158" s="17"/>
    </row>
    <row r="159" spans="1:2" x14ac:dyDescent="0.2">
      <c r="A159" s="16"/>
      <c r="B159" s="17"/>
    </row>
    <row r="160" spans="1:2" x14ac:dyDescent="0.2">
      <c r="A160" s="16"/>
      <c r="B160" s="17"/>
    </row>
    <row r="161" spans="1:2" x14ac:dyDescent="0.2">
      <c r="A161" s="16"/>
      <c r="B161" s="17"/>
    </row>
    <row r="162" spans="1:2" x14ac:dyDescent="0.2">
      <c r="A162" s="16"/>
      <c r="B162" s="17"/>
    </row>
    <row r="163" spans="1:2" x14ac:dyDescent="0.2">
      <c r="A163" s="16"/>
      <c r="B163" s="17"/>
    </row>
    <row r="164" spans="1:2" x14ac:dyDescent="0.2">
      <c r="A164" s="16"/>
      <c r="B164" s="17"/>
    </row>
    <row r="165" spans="1:2" x14ac:dyDescent="0.2">
      <c r="A165" s="16"/>
      <c r="B165" s="17"/>
    </row>
    <row r="166" spans="1:2" x14ac:dyDescent="0.2">
      <c r="A166" s="16"/>
      <c r="B166" s="17"/>
    </row>
    <row r="167" spans="1:2" x14ac:dyDescent="0.2">
      <c r="A167" s="16"/>
      <c r="B167" s="17"/>
    </row>
    <row r="168" spans="1:2" x14ac:dyDescent="0.2">
      <c r="A168" s="16"/>
      <c r="B168" s="17"/>
    </row>
    <row r="169" spans="1:2" x14ac:dyDescent="0.2">
      <c r="A169" s="16"/>
      <c r="B169" s="17"/>
    </row>
    <row r="170" spans="1:2" x14ac:dyDescent="0.2">
      <c r="A170" s="16"/>
      <c r="B170" s="17"/>
    </row>
    <row r="171" spans="1:2" x14ac:dyDescent="0.2">
      <c r="A171" s="16"/>
      <c r="B171" s="17"/>
    </row>
    <row r="172" spans="1:2" x14ac:dyDescent="0.2">
      <c r="A172" s="16"/>
      <c r="B172" s="17"/>
    </row>
    <row r="173" spans="1:2" x14ac:dyDescent="0.2">
      <c r="A173" s="16"/>
      <c r="B173" s="17"/>
    </row>
    <row r="174" spans="1:2" x14ac:dyDescent="0.2">
      <c r="A174" s="16"/>
      <c r="B174" s="17"/>
    </row>
    <row r="175" spans="1:2" x14ac:dyDescent="0.2">
      <c r="A175" s="16"/>
      <c r="B175" s="17"/>
    </row>
    <row r="176" spans="1:2" x14ac:dyDescent="0.2">
      <c r="A176" s="16"/>
      <c r="B176" s="17"/>
    </row>
    <row r="177" spans="1:2" x14ac:dyDescent="0.2">
      <c r="A177" s="16"/>
      <c r="B177" s="17"/>
    </row>
    <row r="178" spans="1:2" x14ac:dyDescent="0.2">
      <c r="A178" s="16"/>
      <c r="B178" s="17"/>
    </row>
    <row r="179" spans="1:2" x14ac:dyDescent="0.2">
      <c r="A179" s="16"/>
      <c r="B179" s="17"/>
    </row>
    <row r="180" spans="1:2" x14ac:dyDescent="0.2">
      <c r="A180" s="16"/>
      <c r="B180" s="17"/>
    </row>
    <row r="181" spans="1:2" x14ac:dyDescent="0.2">
      <c r="A181" s="16"/>
      <c r="B181" s="17"/>
    </row>
    <row r="182" spans="1:2" x14ac:dyDescent="0.2">
      <c r="A182" s="16"/>
      <c r="B182" s="17"/>
    </row>
    <row r="183" spans="1:2" x14ac:dyDescent="0.2">
      <c r="A183" s="16"/>
      <c r="B183" s="17"/>
    </row>
    <row r="184" spans="1:2" x14ac:dyDescent="0.2">
      <c r="A184" s="16"/>
      <c r="B184" s="17"/>
    </row>
    <row r="185" spans="1:2" x14ac:dyDescent="0.2">
      <c r="A185" s="16"/>
      <c r="B185" s="17"/>
    </row>
    <row r="186" spans="1:2" x14ac:dyDescent="0.2">
      <c r="A186" s="16"/>
      <c r="B186" s="17"/>
    </row>
    <row r="187" spans="1:2" x14ac:dyDescent="0.2">
      <c r="A187" s="16"/>
      <c r="B187" s="17"/>
    </row>
    <row r="188" spans="1:2" x14ac:dyDescent="0.2">
      <c r="A188" s="16"/>
      <c r="B188" s="17"/>
    </row>
    <row r="189" spans="1:2" x14ac:dyDescent="0.2">
      <c r="A189" s="16"/>
      <c r="B189" s="17"/>
    </row>
    <row r="190" spans="1:2" x14ac:dyDescent="0.2">
      <c r="A190" s="16"/>
      <c r="B190" s="17"/>
    </row>
    <row r="191" spans="1:2" x14ac:dyDescent="0.2">
      <c r="A191" s="16"/>
      <c r="B191" s="17"/>
    </row>
    <row r="192" spans="1:2" x14ac:dyDescent="0.2">
      <c r="A192" s="16"/>
      <c r="B192" s="17"/>
    </row>
    <row r="193" spans="1:2" x14ac:dyDescent="0.2">
      <c r="A193" s="16"/>
      <c r="B193" s="17"/>
    </row>
    <row r="194" spans="1:2" x14ac:dyDescent="0.2">
      <c r="A194" s="16"/>
      <c r="B194" s="17"/>
    </row>
    <row r="195" spans="1:2" x14ac:dyDescent="0.2">
      <c r="A195" s="16"/>
      <c r="B195" s="17"/>
    </row>
    <row r="196" spans="1:2" x14ac:dyDescent="0.2">
      <c r="A196" s="16"/>
      <c r="B196" s="17"/>
    </row>
    <row r="197" spans="1:2" x14ac:dyDescent="0.2">
      <c r="A197" s="16"/>
      <c r="B197" s="17"/>
    </row>
    <row r="198" spans="1:2" x14ac:dyDescent="0.2">
      <c r="A198" s="16"/>
      <c r="B198" s="17"/>
    </row>
    <row r="199" spans="1:2" x14ac:dyDescent="0.2">
      <c r="A199" s="16"/>
      <c r="B199" s="17"/>
    </row>
    <row r="200" spans="1:2" x14ac:dyDescent="0.2">
      <c r="A200" s="16"/>
      <c r="B200" s="17"/>
    </row>
    <row r="201" spans="1:2" x14ac:dyDescent="0.2">
      <c r="A201" s="16"/>
      <c r="B201" s="17"/>
    </row>
    <row r="202" spans="1:2" x14ac:dyDescent="0.2">
      <c r="A202" s="16"/>
      <c r="B202" s="17"/>
    </row>
    <row r="203" spans="1:2" x14ac:dyDescent="0.2">
      <c r="A203" s="16"/>
      <c r="B203" s="17"/>
    </row>
    <row r="204" spans="1:2" x14ac:dyDescent="0.2">
      <c r="A204" s="16"/>
      <c r="B204" s="17"/>
    </row>
    <row r="205" spans="1:2" x14ac:dyDescent="0.2">
      <c r="A205" s="16"/>
      <c r="B205" s="17"/>
    </row>
    <row r="206" spans="1:2" x14ac:dyDescent="0.2">
      <c r="A206" s="16"/>
      <c r="B206" s="17"/>
    </row>
    <row r="207" spans="1:2" x14ac:dyDescent="0.2">
      <c r="A207" s="16"/>
      <c r="B207" s="17"/>
    </row>
    <row r="208" spans="1:2" x14ac:dyDescent="0.2">
      <c r="A208" s="16"/>
      <c r="B208" s="17"/>
    </row>
    <row r="209" spans="1:2" x14ac:dyDescent="0.2">
      <c r="A209" s="16"/>
      <c r="B209" s="17"/>
    </row>
    <row r="210" spans="1:2" x14ac:dyDescent="0.2">
      <c r="A210" s="16"/>
      <c r="B210" s="17"/>
    </row>
    <row r="211" spans="1:2" x14ac:dyDescent="0.2">
      <c r="A211" s="16"/>
      <c r="B211" s="17"/>
    </row>
    <row r="212" spans="1:2" x14ac:dyDescent="0.2">
      <c r="A212" s="16"/>
      <c r="B212" s="17"/>
    </row>
    <row r="213" spans="1:2" x14ac:dyDescent="0.2">
      <c r="A213" s="16"/>
      <c r="B213" s="17"/>
    </row>
    <row r="214" spans="1:2" x14ac:dyDescent="0.2">
      <c r="A214" s="16"/>
      <c r="B214" s="17"/>
    </row>
    <row r="215" spans="1:2" x14ac:dyDescent="0.2">
      <c r="A215" s="16"/>
      <c r="B215" s="17"/>
    </row>
    <row r="216" spans="1:2" x14ac:dyDescent="0.2">
      <c r="A216" s="16"/>
      <c r="B216" s="17"/>
    </row>
    <row r="217" spans="1:2" x14ac:dyDescent="0.2">
      <c r="A217" s="16"/>
      <c r="B217" s="17"/>
    </row>
    <row r="218" spans="1:2" x14ac:dyDescent="0.2">
      <c r="A218" s="16"/>
      <c r="B218" s="17"/>
    </row>
    <row r="219" spans="1:2" x14ac:dyDescent="0.2">
      <c r="A219" s="16"/>
      <c r="B219" s="17"/>
    </row>
    <row r="220" spans="1:2" x14ac:dyDescent="0.2">
      <c r="A220" s="16"/>
      <c r="B220" s="17"/>
    </row>
    <row r="221" spans="1:2" x14ac:dyDescent="0.2">
      <c r="A221" s="16"/>
      <c r="B221" s="17"/>
    </row>
    <row r="222" spans="1:2" x14ac:dyDescent="0.2">
      <c r="A222" s="16"/>
      <c r="B222" s="17"/>
    </row>
    <row r="223" spans="1:2" x14ac:dyDescent="0.2">
      <c r="A223" s="16"/>
      <c r="B223" s="17"/>
    </row>
    <row r="224" spans="1:2" x14ac:dyDescent="0.2">
      <c r="A224" s="16"/>
      <c r="B224" s="17"/>
    </row>
    <row r="225" spans="1:2" x14ac:dyDescent="0.2">
      <c r="A225" s="16"/>
      <c r="B225" s="17"/>
    </row>
    <row r="226" spans="1:2" x14ac:dyDescent="0.2">
      <c r="A226" s="16"/>
      <c r="B226" s="17"/>
    </row>
    <row r="227" spans="1:2" x14ac:dyDescent="0.2">
      <c r="A227" s="16"/>
      <c r="B227" s="17"/>
    </row>
    <row r="228" spans="1:2" x14ac:dyDescent="0.2">
      <c r="A228" s="16"/>
      <c r="B228" s="17"/>
    </row>
    <row r="229" spans="1:2" x14ac:dyDescent="0.2">
      <c r="A229" s="16"/>
      <c r="B229" s="17"/>
    </row>
    <row r="230" spans="1:2" x14ac:dyDescent="0.2">
      <c r="A230" s="16"/>
      <c r="B230" s="17"/>
    </row>
    <row r="231" spans="1:2" x14ac:dyDescent="0.2">
      <c r="A231" s="16"/>
      <c r="B231" s="17"/>
    </row>
    <row r="232" spans="1:2" x14ac:dyDescent="0.2">
      <c r="A232" s="16"/>
      <c r="B232" s="17"/>
    </row>
    <row r="233" spans="1:2" x14ac:dyDescent="0.2">
      <c r="A233" s="16"/>
      <c r="B233" s="17"/>
    </row>
    <row r="234" spans="1:2" x14ac:dyDescent="0.2">
      <c r="A234" s="16"/>
      <c r="B234" s="17"/>
    </row>
    <row r="235" spans="1:2" x14ac:dyDescent="0.2">
      <c r="A235" s="16"/>
      <c r="B235" s="17"/>
    </row>
    <row r="236" spans="1:2" x14ac:dyDescent="0.2">
      <c r="A236" s="16"/>
      <c r="B236" s="17"/>
    </row>
    <row r="237" spans="1:2" x14ac:dyDescent="0.2">
      <c r="A237" s="16"/>
      <c r="B237" s="17"/>
    </row>
    <row r="238" spans="1:2" x14ac:dyDescent="0.2">
      <c r="A238" s="16"/>
      <c r="B238" s="17"/>
    </row>
    <row r="239" spans="1:2" x14ac:dyDescent="0.2">
      <c r="A239" s="16"/>
      <c r="B239" s="17"/>
    </row>
    <row r="240" spans="1:2" x14ac:dyDescent="0.2">
      <c r="A240" s="16"/>
      <c r="B240" s="17"/>
    </row>
    <row r="241" spans="1:2" x14ac:dyDescent="0.2">
      <c r="A241" s="16"/>
      <c r="B241" s="17"/>
    </row>
    <row r="242" spans="1:2" x14ac:dyDescent="0.2">
      <c r="A242" s="16"/>
      <c r="B242" s="17"/>
    </row>
    <row r="243" spans="1:2" x14ac:dyDescent="0.2">
      <c r="A243" s="16"/>
      <c r="B243" s="17"/>
    </row>
    <row r="244" spans="1:2" x14ac:dyDescent="0.2">
      <c r="A244" s="16"/>
      <c r="B244" s="17"/>
    </row>
    <row r="245" spans="1:2" x14ac:dyDescent="0.2">
      <c r="A245" s="16"/>
      <c r="B245" s="17"/>
    </row>
    <row r="246" spans="1:2" x14ac:dyDescent="0.2">
      <c r="A246" s="16"/>
      <c r="B246" s="17"/>
    </row>
    <row r="247" spans="1:2" x14ac:dyDescent="0.2">
      <c r="A247" s="16"/>
      <c r="B247" s="17"/>
    </row>
    <row r="248" spans="1:2" x14ac:dyDescent="0.2">
      <c r="A248" s="16"/>
      <c r="B248" s="17"/>
    </row>
    <row r="249" spans="1:2" x14ac:dyDescent="0.2">
      <c r="A249" s="16"/>
      <c r="B249" s="17"/>
    </row>
    <row r="250" spans="1:2" x14ac:dyDescent="0.2">
      <c r="A250" s="16"/>
      <c r="B250" s="17"/>
    </row>
    <row r="251" spans="1:2" x14ac:dyDescent="0.2">
      <c r="A251" s="16"/>
      <c r="B251" s="17"/>
    </row>
    <row r="252" spans="1:2" x14ac:dyDescent="0.2">
      <c r="A252" s="16"/>
      <c r="B252" s="17"/>
    </row>
    <row r="253" spans="1:2" x14ac:dyDescent="0.2">
      <c r="A253" s="16"/>
      <c r="B253" s="17"/>
    </row>
    <row r="254" spans="1:2" x14ac:dyDescent="0.2">
      <c r="A254" s="16"/>
      <c r="B254" s="17"/>
    </row>
    <row r="255" spans="1:2" x14ac:dyDescent="0.2">
      <c r="A255" s="16"/>
      <c r="B255" s="17"/>
    </row>
    <row r="256" spans="1:2" x14ac:dyDescent="0.2">
      <c r="A256" s="16"/>
      <c r="B256" s="17"/>
    </row>
    <row r="257" spans="1:2" x14ac:dyDescent="0.2">
      <c r="A257" s="16"/>
      <c r="B257" s="17"/>
    </row>
    <row r="258" spans="1:2" x14ac:dyDescent="0.2">
      <c r="A258" s="16"/>
      <c r="B258" s="17"/>
    </row>
    <row r="259" spans="1:2" x14ac:dyDescent="0.2">
      <c r="A259" s="16"/>
      <c r="B259" s="17"/>
    </row>
    <row r="260" spans="1:2" x14ac:dyDescent="0.2">
      <c r="A260" s="16"/>
      <c r="B260" s="17"/>
    </row>
    <row r="261" spans="1:2" x14ac:dyDescent="0.2">
      <c r="A261" s="16"/>
      <c r="B261" s="17"/>
    </row>
    <row r="262" spans="1:2" x14ac:dyDescent="0.2">
      <c r="A262" s="16"/>
      <c r="B262" s="17"/>
    </row>
    <row r="263" spans="1:2" x14ac:dyDescent="0.2">
      <c r="A263" s="16"/>
      <c r="B263" s="17"/>
    </row>
    <row r="264" spans="1:2" x14ac:dyDescent="0.2">
      <c r="A264" s="16"/>
      <c r="B264" s="17"/>
    </row>
    <row r="265" spans="1:2" x14ac:dyDescent="0.2">
      <c r="A265" s="16"/>
      <c r="B265" s="17"/>
    </row>
    <row r="266" spans="1:2" x14ac:dyDescent="0.2">
      <c r="A266" s="16"/>
      <c r="B266" s="17"/>
    </row>
    <row r="267" spans="1:2" x14ac:dyDescent="0.2">
      <c r="A267" s="16"/>
      <c r="B267" s="17"/>
    </row>
    <row r="268" spans="1:2" x14ac:dyDescent="0.2">
      <c r="A268" s="16"/>
      <c r="B268" s="17"/>
    </row>
    <row r="269" spans="1:2" x14ac:dyDescent="0.2">
      <c r="A269" s="16"/>
      <c r="B269" s="17"/>
    </row>
    <row r="270" spans="1:2" x14ac:dyDescent="0.2">
      <c r="A270" s="16"/>
      <c r="B270" s="17"/>
    </row>
    <row r="271" spans="1:2" x14ac:dyDescent="0.2">
      <c r="A271" s="16"/>
      <c r="B271" s="17"/>
    </row>
    <row r="272" spans="1:2" x14ac:dyDescent="0.2">
      <c r="A272" s="16"/>
      <c r="B272" s="17"/>
    </row>
    <row r="273" spans="1:2" x14ac:dyDescent="0.2">
      <c r="A273" s="16"/>
      <c r="B273" s="17"/>
    </row>
    <row r="274" spans="1:2" x14ac:dyDescent="0.2">
      <c r="A274" s="16"/>
      <c r="B274" s="17"/>
    </row>
    <row r="275" spans="1:2" x14ac:dyDescent="0.2">
      <c r="A275" s="16"/>
      <c r="B275" s="17"/>
    </row>
    <row r="276" spans="1:2" x14ac:dyDescent="0.2">
      <c r="A276" s="16"/>
      <c r="B276" s="17"/>
    </row>
    <row r="277" spans="1:2" x14ac:dyDescent="0.2">
      <c r="A277" s="16"/>
      <c r="B277" s="17"/>
    </row>
    <row r="278" spans="1:2" x14ac:dyDescent="0.2">
      <c r="A278" s="16"/>
      <c r="B278" s="17"/>
    </row>
    <row r="279" spans="1:2" x14ac:dyDescent="0.2">
      <c r="A279" s="16"/>
      <c r="B279" s="17"/>
    </row>
    <row r="280" spans="1:2" x14ac:dyDescent="0.2">
      <c r="A280" s="16"/>
      <c r="B280" s="17"/>
    </row>
    <row r="281" spans="1:2" x14ac:dyDescent="0.2">
      <c r="A281" s="16"/>
      <c r="B281" s="17"/>
    </row>
    <row r="282" spans="1:2" x14ac:dyDescent="0.2">
      <c r="A282" s="16"/>
      <c r="B282" s="17"/>
    </row>
    <row r="283" spans="1:2" x14ac:dyDescent="0.2">
      <c r="A283" s="16"/>
      <c r="B283" s="17"/>
    </row>
    <row r="284" spans="1:2" x14ac:dyDescent="0.2">
      <c r="A284" s="16"/>
      <c r="B284" s="17"/>
    </row>
    <row r="285" spans="1:2" x14ac:dyDescent="0.2">
      <c r="A285" s="16"/>
      <c r="B285" s="17"/>
    </row>
    <row r="286" spans="1:2" x14ac:dyDescent="0.2">
      <c r="A286" s="16"/>
      <c r="B286" s="17"/>
    </row>
    <row r="287" spans="1:2" x14ac:dyDescent="0.2">
      <c r="A287" s="16"/>
      <c r="B287" s="17"/>
    </row>
    <row r="288" spans="1:2" x14ac:dyDescent="0.2">
      <c r="A288" s="16"/>
      <c r="B288" s="17"/>
    </row>
    <row r="289" spans="1:2" x14ac:dyDescent="0.2">
      <c r="A289" s="16"/>
      <c r="B289" s="17"/>
    </row>
    <row r="290" spans="1:2" x14ac:dyDescent="0.2">
      <c r="A290" s="16"/>
      <c r="B290" s="17"/>
    </row>
    <row r="291" spans="1:2" x14ac:dyDescent="0.2">
      <c r="A291" s="16"/>
      <c r="B291" s="17"/>
    </row>
    <row r="292" spans="1:2" x14ac:dyDescent="0.2">
      <c r="A292" s="16"/>
      <c r="B292" s="17"/>
    </row>
    <row r="293" spans="1:2" x14ac:dyDescent="0.2">
      <c r="A293" s="16"/>
      <c r="B293" s="17"/>
    </row>
    <row r="294" spans="1:2" x14ac:dyDescent="0.2">
      <c r="A294" s="16"/>
      <c r="B294" s="17"/>
    </row>
    <row r="295" spans="1:2" x14ac:dyDescent="0.2">
      <c r="A295" s="16"/>
      <c r="B295" s="17"/>
    </row>
    <row r="296" spans="1:2" x14ac:dyDescent="0.2">
      <c r="A296" s="16"/>
      <c r="B296" s="17"/>
    </row>
    <row r="297" spans="1:2" x14ac:dyDescent="0.2">
      <c r="A297" s="16"/>
      <c r="B297" s="17"/>
    </row>
    <row r="298" spans="1:2" x14ac:dyDescent="0.2">
      <c r="A298" s="16"/>
      <c r="B298" s="17"/>
    </row>
    <row r="299" spans="1:2" x14ac:dyDescent="0.2">
      <c r="A299" s="16"/>
      <c r="B299" s="17"/>
    </row>
    <row r="300" spans="1:2" x14ac:dyDescent="0.2">
      <c r="A300" s="16"/>
      <c r="B300" s="17"/>
    </row>
    <row r="301" spans="1:2" x14ac:dyDescent="0.2">
      <c r="A301" s="16"/>
      <c r="B301" s="17"/>
    </row>
    <row r="302" spans="1:2" x14ac:dyDescent="0.2">
      <c r="A302" s="16"/>
      <c r="B302" s="17"/>
    </row>
    <row r="303" spans="1:2" x14ac:dyDescent="0.2">
      <c r="A303" s="16"/>
      <c r="B303" s="17"/>
    </row>
    <row r="304" spans="1:2" x14ac:dyDescent="0.2">
      <c r="A304" s="16"/>
      <c r="B304" s="17"/>
    </row>
    <row r="305" spans="1:2" x14ac:dyDescent="0.2">
      <c r="A305" s="16"/>
      <c r="B305" s="17"/>
    </row>
    <row r="306" spans="1:2" x14ac:dyDescent="0.2">
      <c r="A306" s="16"/>
      <c r="B306" s="17"/>
    </row>
    <row r="307" spans="1:2" x14ac:dyDescent="0.2">
      <c r="A307" s="16"/>
      <c r="B307" s="17"/>
    </row>
    <row r="308" spans="1:2" x14ac:dyDescent="0.2">
      <c r="A308" s="16"/>
      <c r="B308" s="17"/>
    </row>
    <row r="309" spans="1:2" x14ac:dyDescent="0.2">
      <c r="A309" s="16"/>
      <c r="B309" s="17"/>
    </row>
    <row r="310" spans="1:2" x14ac:dyDescent="0.2">
      <c r="A310" s="16"/>
      <c r="B310" s="17"/>
    </row>
    <row r="311" spans="1:2" x14ac:dyDescent="0.2">
      <c r="A311" s="16"/>
      <c r="B311" s="17"/>
    </row>
    <row r="312" spans="1:2" x14ac:dyDescent="0.2">
      <c r="A312" s="16"/>
      <c r="B312" s="17"/>
    </row>
    <row r="313" spans="1:2" x14ac:dyDescent="0.2">
      <c r="A313" s="16"/>
      <c r="B313" s="17"/>
    </row>
    <row r="314" spans="1:2" x14ac:dyDescent="0.2">
      <c r="A314" s="16"/>
      <c r="B314" s="17"/>
    </row>
    <row r="315" spans="1:2" x14ac:dyDescent="0.2">
      <c r="A315" s="16"/>
      <c r="B315" s="17"/>
    </row>
    <row r="316" spans="1:2" x14ac:dyDescent="0.2">
      <c r="A316" s="16"/>
      <c r="B316" s="17"/>
    </row>
    <row r="317" spans="1:2" x14ac:dyDescent="0.2">
      <c r="A317" s="16"/>
      <c r="B317" s="17"/>
    </row>
    <row r="318" spans="1:2" x14ac:dyDescent="0.2">
      <c r="A318" s="16"/>
      <c r="B318" s="17"/>
    </row>
    <row r="319" spans="1:2" x14ac:dyDescent="0.2">
      <c r="A319" s="16"/>
      <c r="B319" s="17"/>
    </row>
    <row r="320" spans="1:2" x14ac:dyDescent="0.2">
      <c r="A320" s="16"/>
      <c r="B320" s="17"/>
    </row>
    <row r="321" spans="1:2" x14ac:dyDescent="0.2">
      <c r="A321" s="16"/>
      <c r="B321" s="17"/>
    </row>
    <row r="322" spans="1:2" x14ac:dyDescent="0.2">
      <c r="A322" s="16"/>
      <c r="B322" s="17"/>
    </row>
    <row r="323" spans="1:2" x14ac:dyDescent="0.2">
      <c r="A323" s="16"/>
      <c r="B323" s="17"/>
    </row>
    <row r="324" spans="1:2" x14ac:dyDescent="0.2">
      <c r="A324" s="16"/>
      <c r="B324" s="17"/>
    </row>
    <row r="325" spans="1:2" x14ac:dyDescent="0.2">
      <c r="A325" s="16"/>
      <c r="B325" s="17"/>
    </row>
    <row r="326" spans="1:2" x14ac:dyDescent="0.2">
      <c r="A326" s="16"/>
      <c r="B326" s="17"/>
    </row>
    <row r="327" spans="1:2" x14ac:dyDescent="0.2">
      <c r="A327" s="16"/>
      <c r="B327" s="17"/>
    </row>
    <row r="328" spans="1:2" x14ac:dyDescent="0.2">
      <c r="A328" s="16"/>
      <c r="B328" s="17"/>
    </row>
    <row r="329" spans="1:2" x14ac:dyDescent="0.2">
      <c r="A329" s="16"/>
      <c r="B329" s="17"/>
    </row>
    <row r="330" spans="1:2" x14ac:dyDescent="0.2">
      <c r="A330" s="16"/>
      <c r="B330" s="17"/>
    </row>
    <row r="331" spans="1:2" x14ac:dyDescent="0.2">
      <c r="A331" s="16"/>
      <c r="B331" s="17"/>
    </row>
    <row r="332" spans="1:2" x14ac:dyDescent="0.2">
      <c r="A332" s="16"/>
      <c r="B332" s="17"/>
    </row>
    <row r="333" spans="1:2" x14ac:dyDescent="0.2">
      <c r="A333" s="16"/>
      <c r="B333" s="17"/>
    </row>
    <row r="334" spans="1:2" x14ac:dyDescent="0.2">
      <c r="A334" s="16"/>
      <c r="B334" s="17"/>
    </row>
    <row r="335" spans="1:2" x14ac:dyDescent="0.2">
      <c r="A335" s="16"/>
      <c r="B335" s="17"/>
    </row>
    <row r="336" spans="1:2" x14ac:dyDescent="0.2">
      <c r="A336" s="16"/>
      <c r="B336" s="17"/>
    </row>
    <row r="337" spans="1:2" x14ac:dyDescent="0.2">
      <c r="A337" s="16"/>
      <c r="B337" s="17"/>
    </row>
    <row r="338" spans="1:2" x14ac:dyDescent="0.2">
      <c r="A338" s="16"/>
      <c r="B338" s="17"/>
    </row>
    <row r="339" spans="1:2" x14ac:dyDescent="0.2">
      <c r="A339" s="16"/>
      <c r="B339" s="17"/>
    </row>
    <row r="340" spans="1:2" x14ac:dyDescent="0.2">
      <c r="A340" s="16"/>
      <c r="B340" s="17"/>
    </row>
    <row r="341" spans="1:2" x14ac:dyDescent="0.2">
      <c r="A341" s="16"/>
      <c r="B341" s="17"/>
    </row>
    <row r="342" spans="1:2" x14ac:dyDescent="0.2">
      <c r="A342" s="16"/>
      <c r="B342" s="17"/>
    </row>
    <row r="343" spans="1:2" x14ac:dyDescent="0.2">
      <c r="A343" s="16"/>
      <c r="B343" s="17"/>
    </row>
    <row r="344" spans="1:2" x14ac:dyDescent="0.2">
      <c r="A344" s="16"/>
      <c r="B344" s="17"/>
    </row>
    <row r="345" spans="1:2" x14ac:dyDescent="0.2">
      <c r="A345" s="16"/>
      <c r="B345" s="17"/>
    </row>
    <row r="346" spans="1:2" x14ac:dyDescent="0.2">
      <c r="A346" s="16"/>
      <c r="B346" s="17"/>
    </row>
    <row r="347" spans="1:2" x14ac:dyDescent="0.2">
      <c r="A347" s="16"/>
      <c r="B347" s="17"/>
    </row>
    <row r="348" spans="1:2" x14ac:dyDescent="0.2">
      <c r="A348" s="16"/>
      <c r="B348" s="17"/>
    </row>
    <row r="349" spans="1:2" x14ac:dyDescent="0.2">
      <c r="A349" s="16"/>
      <c r="B349" s="17"/>
    </row>
    <row r="350" spans="1:2" x14ac:dyDescent="0.2">
      <c r="A350" s="16"/>
      <c r="B350" s="17"/>
    </row>
    <row r="351" spans="1:2" x14ac:dyDescent="0.2">
      <c r="A351" s="16"/>
      <c r="B351" s="17"/>
    </row>
    <row r="352" spans="1:2" x14ac:dyDescent="0.2">
      <c r="A352" s="16"/>
      <c r="B352" s="17"/>
    </row>
    <row r="353" spans="1:2" x14ac:dyDescent="0.2">
      <c r="A353" s="16"/>
      <c r="B353" s="17"/>
    </row>
    <row r="354" spans="1:2" x14ac:dyDescent="0.2">
      <c r="A354" s="16"/>
      <c r="B354" s="17"/>
    </row>
    <row r="355" spans="1:2" x14ac:dyDescent="0.2">
      <c r="A355" s="16"/>
      <c r="B355" s="17"/>
    </row>
    <row r="356" spans="1:2" x14ac:dyDescent="0.2">
      <c r="A356" s="16"/>
      <c r="B356" s="17"/>
    </row>
    <row r="357" spans="1:2" x14ac:dyDescent="0.2">
      <c r="A357" s="16"/>
      <c r="B357" s="17"/>
    </row>
    <row r="358" spans="1:2" x14ac:dyDescent="0.2">
      <c r="A358" s="16"/>
      <c r="B358" s="17"/>
    </row>
    <row r="359" spans="1:2" x14ac:dyDescent="0.2">
      <c r="A359" s="16"/>
      <c r="B359" s="17"/>
    </row>
    <row r="360" spans="1:2" x14ac:dyDescent="0.2">
      <c r="A360" s="16"/>
      <c r="B360" s="17"/>
    </row>
    <row r="361" spans="1:2" x14ac:dyDescent="0.2">
      <c r="A361" s="16"/>
      <c r="B361" s="17"/>
    </row>
    <row r="362" spans="1:2" x14ac:dyDescent="0.2">
      <c r="A362" s="16"/>
      <c r="B362" s="17"/>
    </row>
    <row r="363" spans="1:2" x14ac:dyDescent="0.2">
      <c r="A363" s="16"/>
      <c r="B363" s="17"/>
    </row>
    <row r="364" spans="1:2" x14ac:dyDescent="0.2">
      <c r="A364" s="16"/>
      <c r="B364" s="17"/>
    </row>
    <row r="365" spans="1:2" x14ac:dyDescent="0.2">
      <c r="A365" s="16"/>
      <c r="B365" s="17"/>
    </row>
    <row r="366" spans="1:2" x14ac:dyDescent="0.2">
      <c r="A366" s="16"/>
      <c r="B366" s="17"/>
    </row>
    <row r="367" spans="1:2" x14ac:dyDescent="0.2">
      <c r="A367" s="16"/>
      <c r="B367" s="17"/>
    </row>
    <row r="368" spans="1:2" x14ac:dyDescent="0.2">
      <c r="A368" s="16"/>
      <c r="B368" s="17"/>
    </row>
    <row r="369" spans="1:2" x14ac:dyDescent="0.2">
      <c r="A369" s="16"/>
      <c r="B369" s="17"/>
    </row>
    <row r="370" spans="1:2" x14ac:dyDescent="0.2">
      <c r="A370" s="16"/>
      <c r="B370" s="17"/>
    </row>
    <row r="371" spans="1:2" x14ac:dyDescent="0.2">
      <c r="A371" s="16"/>
      <c r="B371" s="17"/>
    </row>
    <row r="372" spans="1:2" x14ac:dyDescent="0.2">
      <c r="A372" s="16"/>
      <c r="B372" s="17"/>
    </row>
    <row r="373" spans="1:2" x14ac:dyDescent="0.2">
      <c r="A373" s="16"/>
      <c r="B373" s="17"/>
    </row>
    <row r="374" spans="1:2" x14ac:dyDescent="0.2">
      <c r="A374" s="16"/>
      <c r="B374" s="17"/>
    </row>
    <row r="375" spans="1:2" x14ac:dyDescent="0.2">
      <c r="A375" s="16"/>
      <c r="B375" s="17"/>
    </row>
    <row r="376" spans="1:2" x14ac:dyDescent="0.2">
      <c r="A376" s="16"/>
      <c r="B376" s="17"/>
    </row>
    <row r="377" spans="1:2" x14ac:dyDescent="0.2">
      <c r="A377" s="16"/>
      <c r="B377" s="17"/>
    </row>
    <row r="378" spans="1:2" x14ac:dyDescent="0.2">
      <c r="A378" s="16"/>
      <c r="B378" s="17"/>
    </row>
    <row r="379" spans="1:2" x14ac:dyDescent="0.2">
      <c r="A379" s="16"/>
      <c r="B379" s="17"/>
    </row>
    <row r="380" spans="1:2" x14ac:dyDescent="0.2">
      <c r="A380" s="16"/>
      <c r="B380" s="17"/>
    </row>
    <row r="381" spans="1:2" x14ac:dyDescent="0.2">
      <c r="A381" s="16"/>
      <c r="B381" s="17"/>
    </row>
    <row r="382" spans="1:2" x14ac:dyDescent="0.2">
      <c r="A382" s="16"/>
      <c r="B382" s="17"/>
    </row>
    <row r="383" spans="1:2" x14ac:dyDescent="0.2">
      <c r="A383" s="16"/>
      <c r="B383" s="17"/>
    </row>
    <row r="384" spans="1:2" x14ac:dyDescent="0.2">
      <c r="A384" s="16"/>
      <c r="B384" s="17"/>
    </row>
    <row r="385" spans="1:2" x14ac:dyDescent="0.2">
      <c r="A385" s="16"/>
      <c r="B385" s="17"/>
    </row>
    <row r="386" spans="1:2" x14ac:dyDescent="0.2">
      <c r="A386" s="16"/>
      <c r="B386" s="17"/>
    </row>
    <row r="387" spans="1:2" x14ac:dyDescent="0.2">
      <c r="A387" s="16"/>
      <c r="B387" s="17"/>
    </row>
    <row r="388" spans="1:2" x14ac:dyDescent="0.2">
      <c r="A388" s="16"/>
      <c r="B388" s="17"/>
    </row>
    <row r="389" spans="1:2" x14ac:dyDescent="0.2">
      <c r="A389" s="16"/>
      <c r="B389" s="17"/>
    </row>
    <row r="390" spans="1:2" x14ac:dyDescent="0.2">
      <c r="A390" s="16"/>
      <c r="B390" s="17"/>
    </row>
    <row r="391" spans="1:2" x14ac:dyDescent="0.2">
      <c r="A391" s="16"/>
      <c r="B391" s="17"/>
    </row>
    <row r="392" spans="1:2" x14ac:dyDescent="0.2">
      <c r="A392" s="16"/>
      <c r="B392" s="17"/>
    </row>
    <row r="393" spans="1:2" x14ac:dyDescent="0.2">
      <c r="A393" s="16"/>
      <c r="B393" s="17"/>
    </row>
    <row r="394" spans="1:2" x14ac:dyDescent="0.2">
      <c r="A394" s="16"/>
      <c r="B394" s="17"/>
    </row>
    <row r="395" spans="1:2" x14ac:dyDescent="0.2">
      <c r="A395" s="16"/>
      <c r="B395" s="17"/>
    </row>
    <row r="396" spans="1:2" x14ac:dyDescent="0.2">
      <c r="A396" s="16"/>
      <c r="B396" s="17"/>
    </row>
    <row r="397" spans="1:2" x14ac:dyDescent="0.2">
      <c r="A397" s="16"/>
      <c r="B397" s="17"/>
    </row>
    <row r="398" spans="1:2" x14ac:dyDescent="0.2">
      <c r="A398" s="16"/>
      <c r="B398" s="17"/>
    </row>
    <row r="399" spans="1:2" x14ac:dyDescent="0.2">
      <c r="A399" s="16"/>
      <c r="B399" s="17"/>
    </row>
    <row r="400" spans="1:2" x14ac:dyDescent="0.2">
      <c r="A400" s="16"/>
      <c r="B400" s="17"/>
    </row>
    <row r="401" spans="1:2" x14ac:dyDescent="0.2">
      <c r="A401" s="16"/>
      <c r="B401" s="17"/>
    </row>
    <row r="402" spans="1:2" x14ac:dyDescent="0.2">
      <c r="A402" s="16"/>
      <c r="B402" s="17"/>
    </row>
    <row r="403" spans="1:2" x14ac:dyDescent="0.2">
      <c r="A403" s="16"/>
      <c r="B403" s="17"/>
    </row>
    <row r="404" spans="1:2" x14ac:dyDescent="0.2">
      <c r="A404" s="16"/>
      <c r="B404" s="17"/>
    </row>
    <row r="405" spans="1:2" x14ac:dyDescent="0.2">
      <c r="A405" s="16"/>
      <c r="B405" s="17"/>
    </row>
    <row r="406" spans="1:2" x14ac:dyDescent="0.2">
      <c r="A406" s="16"/>
      <c r="B406" s="17"/>
    </row>
    <row r="407" spans="1:2" x14ac:dyDescent="0.2">
      <c r="A407" s="16"/>
      <c r="B407" s="17"/>
    </row>
    <row r="408" spans="1:2" x14ac:dyDescent="0.2">
      <c r="A408" s="16"/>
      <c r="B408" s="17"/>
    </row>
    <row r="409" spans="1:2" x14ac:dyDescent="0.2">
      <c r="A409" s="16"/>
      <c r="B409" s="17"/>
    </row>
    <row r="410" spans="1:2" x14ac:dyDescent="0.2">
      <c r="A410" s="16"/>
      <c r="B410" s="17"/>
    </row>
    <row r="411" spans="1:2" x14ac:dyDescent="0.2">
      <c r="A411" s="16"/>
      <c r="B411" s="17"/>
    </row>
    <row r="412" spans="1:2" x14ac:dyDescent="0.2">
      <c r="A412" s="16"/>
      <c r="B412" s="17"/>
    </row>
    <row r="413" spans="1:2" x14ac:dyDescent="0.2">
      <c r="A413" s="16"/>
      <c r="B413" s="17"/>
    </row>
    <row r="414" spans="1:2" x14ac:dyDescent="0.2">
      <c r="A414" s="16"/>
      <c r="B414" s="17"/>
    </row>
    <row r="415" spans="1:2" x14ac:dyDescent="0.2">
      <c r="A415" s="16"/>
      <c r="B415" s="17"/>
    </row>
    <row r="416" spans="1:2" x14ac:dyDescent="0.2">
      <c r="A416" s="16"/>
      <c r="B416" s="17"/>
    </row>
    <row r="417" spans="1:2" x14ac:dyDescent="0.2">
      <c r="A417" s="16"/>
      <c r="B417" s="17"/>
    </row>
    <row r="418" spans="1:2" x14ac:dyDescent="0.2">
      <c r="A418" s="16"/>
      <c r="B418" s="17"/>
    </row>
    <row r="419" spans="1:2" x14ac:dyDescent="0.2">
      <c r="A419" s="16"/>
      <c r="B419" s="17"/>
    </row>
    <row r="420" spans="1:2" x14ac:dyDescent="0.2">
      <c r="A420" s="16"/>
      <c r="B420" s="17"/>
    </row>
    <row r="421" spans="1:2" x14ac:dyDescent="0.2">
      <c r="A421" s="16"/>
      <c r="B421" s="17"/>
    </row>
    <row r="422" spans="1:2" x14ac:dyDescent="0.2">
      <c r="A422" s="16"/>
      <c r="B422" s="17"/>
    </row>
    <row r="423" spans="1:2" x14ac:dyDescent="0.2">
      <c r="A423" s="16"/>
      <c r="B423" s="17"/>
    </row>
    <row r="424" spans="1:2" x14ac:dyDescent="0.2">
      <c r="A424" s="16"/>
      <c r="B424" s="17"/>
    </row>
    <row r="425" spans="1:2" x14ac:dyDescent="0.2">
      <c r="A425" s="16"/>
      <c r="B425" s="17"/>
    </row>
    <row r="426" spans="1:2" x14ac:dyDescent="0.2">
      <c r="A426" s="16"/>
      <c r="B426" s="17"/>
    </row>
    <row r="427" spans="1:2" x14ac:dyDescent="0.2">
      <c r="A427" s="16"/>
      <c r="B427" s="17"/>
    </row>
    <row r="428" spans="1:2" x14ac:dyDescent="0.2">
      <c r="A428" s="16"/>
      <c r="B428" s="17"/>
    </row>
    <row r="429" spans="1:2" x14ac:dyDescent="0.2">
      <c r="A429" s="16"/>
      <c r="B429" s="17"/>
    </row>
    <row r="430" spans="1:2" x14ac:dyDescent="0.2">
      <c r="A430" s="16"/>
      <c r="B430" s="17"/>
    </row>
    <row r="431" spans="1:2" x14ac:dyDescent="0.2">
      <c r="A431" s="16"/>
      <c r="B431" s="17"/>
    </row>
    <row r="432" spans="1:2" x14ac:dyDescent="0.2">
      <c r="A432" s="16"/>
      <c r="B432" s="17"/>
    </row>
    <row r="433" spans="1:2" x14ac:dyDescent="0.2">
      <c r="A433" s="16"/>
      <c r="B433" s="17"/>
    </row>
    <row r="434" spans="1:2" x14ac:dyDescent="0.2">
      <c r="A434" s="16"/>
      <c r="B434" s="17"/>
    </row>
    <row r="435" spans="1:2" x14ac:dyDescent="0.2">
      <c r="A435" s="16"/>
      <c r="B435" s="17"/>
    </row>
    <row r="436" spans="1:2" x14ac:dyDescent="0.2">
      <c r="A436" s="16"/>
      <c r="B436" s="17"/>
    </row>
    <row r="437" spans="1:2" x14ac:dyDescent="0.2">
      <c r="A437" s="16"/>
      <c r="B437" s="17"/>
    </row>
    <row r="438" spans="1:2" x14ac:dyDescent="0.2">
      <c r="A438" s="16"/>
      <c r="B438" s="17"/>
    </row>
    <row r="439" spans="1:2" x14ac:dyDescent="0.2">
      <c r="A439" s="16"/>
      <c r="B439" s="17"/>
    </row>
    <row r="440" spans="1:2" x14ac:dyDescent="0.2">
      <c r="A440" s="16"/>
      <c r="B440" s="17"/>
    </row>
    <row r="441" spans="1:2" x14ac:dyDescent="0.2">
      <c r="A441" s="16"/>
      <c r="B441" s="17"/>
    </row>
    <row r="442" spans="1:2" x14ac:dyDescent="0.2">
      <c r="A442" s="16"/>
      <c r="B442" s="17"/>
    </row>
    <row r="443" spans="1:2" x14ac:dyDescent="0.2">
      <c r="A443" s="16"/>
      <c r="B443" s="17"/>
    </row>
    <row r="444" spans="1:2" x14ac:dyDescent="0.2">
      <c r="A444" s="16"/>
      <c r="B444" s="17"/>
    </row>
    <row r="445" spans="1:2" x14ac:dyDescent="0.2">
      <c r="A445" s="16"/>
      <c r="B445" s="17"/>
    </row>
    <row r="446" spans="1:2" x14ac:dyDescent="0.2">
      <c r="A446" s="16"/>
      <c r="B446" s="17"/>
    </row>
    <row r="447" spans="1:2" x14ac:dyDescent="0.2">
      <c r="A447" s="16"/>
      <c r="B447" s="17"/>
    </row>
    <row r="448" spans="1:2" x14ac:dyDescent="0.2">
      <c r="A448" s="16"/>
      <c r="B448" s="17"/>
    </row>
    <row r="449" spans="1:2" x14ac:dyDescent="0.2">
      <c r="A449" s="16"/>
      <c r="B449" s="17"/>
    </row>
    <row r="450" spans="1:2" x14ac:dyDescent="0.2">
      <c r="A450" s="16"/>
      <c r="B450" s="17"/>
    </row>
    <row r="451" spans="1:2" x14ac:dyDescent="0.2">
      <c r="A451" s="16"/>
      <c r="B451" s="17"/>
    </row>
    <row r="452" spans="1:2" x14ac:dyDescent="0.2">
      <c r="A452" s="16"/>
      <c r="B452" s="17"/>
    </row>
    <row r="453" spans="1:2" x14ac:dyDescent="0.2">
      <c r="A453" s="16"/>
      <c r="B453" s="17"/>
    </row>
    <row r="454" spans="1:2" x14ac:dyDescent="0.2">
      <c r="A454" s="16"/>
      <c r="B454" s="17"/>
    </row>
    <row r="455" spans="1:2" x14ac:dyDescent="0.2">
      <c r="A455" s="16"/>
      <c r="B455" s="17"/>
    </row>
    <row r="456" spans="1:2" x14ac:dyDescent="0.2">
      <c r="A456" s="16"/>
      <c r="B456" s="17"/>
    </row>
    <row r="457" spans="1:2" x14ac:dyDescent="0.2">
      <c r="A457" s="16"/>
      <c r="B457" s="17"/>
    </row>
    <row r="458" spans="1:2" x14ac:dyDescent="0.2">
      <c r="A458" s="16"/>
      <c r="B458" s="17"/>
    </row>
    <row r="459" spans="1:2" x14ac:dyDescent="0.2">
      <c r="A459" s="16"/>
      <c r="B459" s="17"/>
    </row>
    <row r="460" spans="1:2" x14ac:dyDescent="0.2">
      <c r="A460" s="16"/>
      <c r="B460" s="17"/>
    </row>
    <row r="461" spans="1:2" x14ac:dyDescent="0.2">
      <c r="A461" s="16"/>
      <c r="B461" s="17"/>
    </row>
    <row r="462" spans="1:2" x14ac:dyDescent="0.2">
      <c r="A462" s="16"/>
      <c r="B462" s="17"/>
    </row>
    <row r="463" spans="1:2" x14ac:dyDescent="0.2">
      <c r="A463" s="16"/>
      <c r="B463" s="17"/>
    </row>
    <row r="464" spans="1:2" x14ac:dyDescent="0.2">
      <c r="A464" s="16"/>
      <c r="B464" s="17"/>
    </row>
    <row r="465" spans="1:2" x14ac:dyDescent="0.2">
      <c r="A465" s="16"/>
      <c r="B465" s="17"/>
    </row>
    <row r="466" spans="1:2" x14ac:dyDescent="0.2">
      <c r="A466" s="16"/>
      <c r="B466" s="17"/>
    </row>
    <row r="467" spans="1:2" x14ac:dyDescent="0.2">
      <c r="A467" s="16"/>
      <c r="B467" s="17"/>
    </row>
    <row r="468" spans="1:2" x14ac:dyDescent="0.2">
      <c r="A468" s="16"/>
      <c r="B468" s="17"/>
    </row>
    <row r="469" spans="1:2" x14ac:dyDescent="0.2">
      <c r="A469" s="16"/>
      <c r="B469" s="17"/>
    </row>
    <row r="470" spans="1:2" x14ac:dyDescent="0.2">
      <c r="A470" s="16"/>
      <c r="B470" s="17"/>
    </row>
    <row r="471" spans="1:2" x14ac:dyDescent="0.2">
      <c r="A471" s="16"/>
      <c r="B471" s="17"/>
    </row>
    <row r="472" spans="1:2" x14ac:dyDescent="0.2">
      <c r="A472" s="16"/>
      <c r="B472" s="17"/>
    </row>
    <row r="473" spans="1:2" x14ac:dyDescent="0.2">
      <c r="A473" s="16"/>
      <c r="B473" s="17"/>
    </row>
    <row r="474" spans="1:2" x14ac:dyDescent="0.2">
      <c r="A474" s="16"/>
      <c r="B474" s="17"/>
    </row>
    <row r="475" spans="1:2" x14ac:dyDescent="0.2">
      <c r="A475" s="16"/>
      <c r="B475" s="17"/>
    </row>
    <row r="476" spans="1:2" x14ac:dyDescent="0.2">
      <c r="A476" s="16"/>
      <c r="B476" s="17"/>
    </row>
    <row r="477" spans="1:2" x14ac:dyDescent="0.2">
      <c r="A477" s="16"/>
      <c r="B477" s="17"/>
    </row>
    <row r="478" spans="1:2" x14ac:dyDescent="0.2">
      <c r="A478" s="16"/>
      <c r="B478" s="17"/>
    </row>
    <row r="479" spans="1:2" x14ac:dyDescent="0.2">
      <c r="A479" s="16"/>
      <c r="B479" s="17"/>
    </row>
    <row r="480" spans="1:2" x14ac:dyDescent="0.2">
      <c r="A480" s="16"/>
      <c r="B480" s="17"/>
    </row>
    <row r="481" spans="1:2" x14ac:dyDescent="0.2">
      <c r="A481" s="16"/>
      <c r="B481" s="17"/>
    </row>
    <row r="482" spans="1:2" x14ac:dyDescent="0.2">
      <c r="A482" s="16"/>
      <c r="B482" s="17"/>
    </row>
    <row r="483" spans="1:2" x14ac:dyDescent="0.2">
      <c r="A483" s="16"/>
      <c r="B483" s="17"/>
    </row>
    <row r="484" spans="1:2" x14ac:dyDescent="0.2">
      <c r="A484" s="16"/>
      <c r="B484" s="17"/>
    </row>
    <row r="485" spans="1:2" x14ac:dyDescent="0.2">
      <c r="A485" s="16"/>
      <c r="B485" s="17"/>
    </row>
    <row r="486" spans="1:2" x14ac:dyDescent="0.2">
      <c r="A486" s="16"/>
      <c r="B486" s="17"/>
    </row>
    <row r="487" spans="1:2" x14ac:dyDescent="0.2">
      <c r="A487" s="16"/>
      <c r="B487" s="17"/>
    </row>
    <row r="488" spans="1:2" x14ac:dyDescent="0.2">
      <c r="A488" s="16"/>
      <c r="B488" s="17"/>
    </row>
    <row r="489" spans="1:2" x14ac:dyDescent="0.2">
      <c r="A489" s="16"/>
      <c r="B489" s="17"/>
    </row>
    <row r="490" spans="1:2" x14ac:dyDescent="0.2">
      <c r="A490" s="16"/>
      <c r="B490" s="17"/>
    </row>
    <row r="491" spans="1:2" x14ac:dyDescent="0.2">
      <c r="A491" s="16"/>
      <c r="B491" s="17"/>
    </row>
    <row r="492" spans="1:2" x14ac:dyDescent="0.2">
      <c r="A492" s="16"/>
      <c r="B492" s="17"/>
    </row>
    <row r="493" spans="1:2" x14ac:dyDescent="0.2">
      <c r="A493" s="16"/>
      <c r="B493" s="17"/>
    </row>
    <row r="494" spans="1:2" x14ac:dyDescent="0.2">
      <c r="A494" s="16"/>
      <c r="B494" s="17"/>
    </row>
    <row r="495" spans="1:2" x14ac:dyDescent="0.2">
      <c r="A495" s="16"/>
      <c r="B495" s="17"/>
    </row>
    <row r="496" spans="1:2" x14ac:dyDescent="0.2">
      <c r="A496" s="16"/>
      <c r="B496" s="17"/>
    </row>
    <row r="497" spans="1:2" x14ac:dyDescent="0.2">
      <c r="A497" s="16"/>
      <c r="B497" s="17"/>
    </row>
    <row r="498" spans="1:2" x14ac:dyDescent="0.2">
      <c r="A498" s="16"/>
      <c r="B498" s="17"/>
    </row>
    <row r="499" spans="1:2" x14ac:dyDescent="0.2">
      <c r="A499" s="16"/>
      <c r="B499" s="17"/>
    </row>
    <row r="500" spans="1:2" x14ac:dyDescent="0.2">
      <c r="A500" s="16"/>
      <c r="B500" s="17"/>
    </row>
    <row r="501" spans="1:2" x14ac:dyDescent="0.2">
      <c r="A501" s="16"/>
      <c r="B501" s="17"/>
    </row>
    <row r="502" spans="1:2" x14ac:dyDescent="0.2">
      <c r="A502" s="16"/>
      <c r="B502" s="17"/>
    </row>
    <row r="503" spans="1:2" x14ac:dyDescent="0.2">
      <c r="A503" s="16"/>
      <c r="B503" s="17"/>
    </row>
    <row r="504" spans="1:2" x14ac:dyDescent="0.2">
      <c r="A504" s="16"/>
      <c r="B504" s="17"/>
    </row>
    <row r="505" spans="1:2" x14ac:dyDescent="0.2">
      <c r="A505" s="16"/>
      <c r="B505" s="17"/>
    </row>
    <row r="506" spans="1:2" x14ac:dyDescent="0.2">
      <c r="A506" s="16"/>
      <c r="B506" s="17"/>
    </row>
    <row r="507" spans="1:2" x14ac:dyDescent="0.2">
      <c r="A507" s="16"/>
      <c r="B507" s="17"/>
    </row>
    <row r="508" spans="1:2" x14ac:dyDescent="0.2">
      <c r="A508" s="16"/>
      <c r="B508" s="17"/>
    </row>
    <row r="509" spans="1:2" x14ac:dyDescent="0.2">
      <c r="A509" s="16"/>
      <c r="B509" s="17"/>
    </row>
    <row r="510" spans="1:2" x14ac:dyDescent="0.2">
      <c r="A510" s="16"/>
      <c r="B510" s="17"/>
    </row>
    <row r="511" spans="1:2" x14ac:dyDescent="0.2">
      <c r="A511" s="16"/>
      <c r="B511" s="17"/>
    </row>
    <row r="512" spans="1:2" x14ac:dyDescent="0.2">
      <c r="A512" s="16"/>
      <c r="B512" s="17"/>
    </row>
    <row r="513" spans="1:2" x14ac:dyDescent="0.2">
      <c r="A513" s="16"/>
      <c r="B513" s="17"/>
    </row>
    <row r="514" spans="1:2" x14ac:dyDescent="0.2">
      <c r="A514" s="16"/>
      <c r="B514" s="17"/>
    </row>
    <row r="515" spans="1:2" x14ac:dyDescent="0.2">
      <c r="A515" s="16"/>
      <c r="B515" s="17"/>
    </row>
    <row r="516" spans="1:2" x14ac:dyDescent="0.2">
      <c r="A516" s="16"/>
      <c r="B516" s="17"/>
    </row>
    <row r="517" spans="1:2" x14ac:dyDescent="0.2">
      <c r="A517" s="16"/>
      <c r="B517" s="17"/>
    </row>
    <row r="518" spans="1:2" x14ac:dyDescent="0.2">
      <c r="A518" s="16"/>
      <c r="B518" s="17"/>
    </row>
    <row r="519" spans="1:2" x14ac:dyDescent="0.2">
      <c r="A519" s="16"/>
      <c r="B519" s="17"/>
    </row>
    <row r="520" spans="1:2" x14ac:dyDescent="0.2">
      <c r="A520" s="16"/>
      <c r="B520" s="17"/>
    </row>
    <row r="521" spans="1:2" x14ac:dyDescent="0.2">
      <c r="A521" s="16"/>
      <c r="B521" s="17"/>
    </row>
    <row r="522" spans="1:2" x14ac:dyDescent="0.2">
      <c r="A522" s="16"/>
      <c r="B522" s="17"/>
    </row>
    <row r="523" spans="1:2" x14ac:dyDescent="0.2">
      <c r="A523" s="16"/>
      <c r="B523" s="17"/>
    </row>
    <row r="524" spans="1:2" x14ac:dyDescent="0.2">
      <c r="A524" s="16"/>
      <c r="B524" s="17"/>
    </row>
    <row r="525" spans="1:2" x14ac:dyDescent="0.2">
      <c r="A525" s="16"/>
      <c r="B525" s="17"/>
    </row>
    <row r="526" spans="1:2" x14ac:dyDescent="0.2">
      <c r="A526" s="16"/>
      <c r="B526" s="17"/>
    </row>
    <row r="527" spans="1:2" x14ac:dyDescent="0.2">
      <c r="A527" s="16"/>
      <c r="B527" s="17"/>
    </row>
    <row r="528" spans="1:2" x14ac:dyDescent="0.2">
      <c r="A528" s="16"/>
      <c r="B528" s="17"/>
    </row>
    <row r="529" spans="1:2" x14ac:dyDescent="0.2">
      <c r="A529" s="16"/>
      <c r="B529" s="17"/>
    </row>
    <row r="530" spans="1:2" x14ac:dyDescent="0.2">
      <c r="A530" s="16"/>
      <c r="B530" s="17"/>
    </row>
    <row r="531" spans="1:2" x14ac:dyDescent="0.2">
      <c r="A531" s="16"/>
      <c r="B531" s="17"/>
    </row>
    <row r="532" spans="1:2" x14ac:dyDescent="0.2">
      <c r="A532" s="16"/>
      <c r="B532" s="17"/>
    </row>
    <row r="533" spans="1:2" x14ac:dyDescent="0.2">
      <c r="A533" s="16"/>
      <c r="B533" s="17"/>
    </row>
    <row r="534" spans="1:2" x14ac:dyDescent="0.2">
      <c r="A534" s="16"/>
      <c r="B534" s="17"/>
    </row>
    <row r="535" spans="1:2" x14ac:dyDescent="0.2">
      <c r="A535" s="16"/>
      <c r="B535" s="17"/>
    </row>
    <row r="536" spans="1:2" x14ac:dyDescent="0.2">
      <c r="A536" s="16"/>
      <c r="B536" s="17"/>
    </row>
    <row r="537" spans="1:2" x14ac:dyDescent="0.2">
      <c r="A537" s="16"/>
      <c r="B537" s="17"/>
    </row>
    <row r="538" spans="1:2" x14ac:dyDescent="0.2">
      <c r="A538" s="16"/>
      <c r="B538" s="17"/>
    </row>
    <row r="539" spans="1:2" x14ac:dyDescent="0.2">
      <c r="A539" s="16"/>
      <c r="B539" s="17"/>
    </row>
    <row r="540" spans="1:2" x14ac:dyDescent="0.2">
      <c r="A540" s="16"/>
      <c r="B540" s="17"/>
    </row>
    <row r="541" spans="1:2" x14ac:dyDescent="0.2">
      <c r="A541" s="16"/>
      <c r="B541" s="17"/>
    </row>
    <row r="542" spans="1:2" x14ac:dyDescent="0.2">
      <c r="A542" s="16"/>
      <c r="B542" s="17"/>
    </row>
    <row r="543" spans="1:2" x14ac:dyDescent="0.2">
      <c r="A543" s="16"/>
      <c r="B543" s="17"/>
    </row>
    <row r="544" spans="1:2" x14ac:dyDescent="0.2">
      <c r="A544" s="16"/>
      <c r="B544" s="17"/>
    </row>
    <row r="545" spans="1:2" x14ac:dyDescent="0.2">
      <c r="A545" s="16"/>
      <c r="B545" s="17"/>
    </row>
    <row r="546" spans="1:2" x14ac:dyDescent="0.2">
      <c r="A546" s="16"/>
      <c r="B546" s="17"/>
    </row>
    <row r="547" spans="1:2" x14ac:dyDescent="0.2">
      <c r="A547" s="16"/>
      <c r="B547" s="17"/>
    </row>
    <row r="548" spans="1:2" x14ac:dyDescent="0.2">
      <c r="A548" s="16"/>
      <c r="B548" s="17"/>
    </row>
    <row r="549" spans="1:2" x14ac:dyDescent="0.2">
      <c r="A549" s="16"/>
      <c r="B549" s="17"/>
    </row>
    <row r="550" spans="1:2" x14ac:dyDescent="0.2">
      <c r="A550" s="16"/>
      <c r="B550" s="17"/>
    </row>
    <row r="551" spans="1:2" x14ac:dyDescent="0.2">
      <c r="A551" s="16"/>
      <c r="B551" s="17"/>
    </row>
    <row r="552" spans="1:2" x14ac:dyDescent="0.2">
      <c r="A552" s="16"/>
      <c r="B552" s="17"/>
    </row>
    <row r="553" spans="1:2" x14ac:dyDescent="0.2">
      <c r="A553" s="16"/>
      <c r="B553" s="17"/>
    </row>
    <row r="554" spans="1:2" x14ac:dyDescent="0.2">
      <c r="A554" s="16"/>
      <c r="B554" s="17"/>
    </row>
    <row r="555" spans="1:2" x14ac:dyDescent="0.2">
      <c r="A555" s="16"/>
      <c r="B555" s="17"/>
    </row>
    <row r="556" spans="1:2" x14ac:dyDescent="0.2">
      <c r="A556" s="16"/>
      <c r="B556" s="17"/>
    </row>
    <row r="557" spans="1:2" x14ac:dyDescent="0.2">
      <c r="A557" s="16"/>
      <c r="B557" s="17"/>
    </row>
    <row r="558" spans="1:2" x14ac:dyDescent="0.2">
      <c r="A558" s="16"/>
      <c r="B558" s="17"/>
    </row>
    <row r="559" spans="1:2" x14ac:dyDescent="0.2">
      <c r="A559" s="16"/>
      <c r="B559" s="17"/>
    </row>
    <row r="560" spans="1:2" x14ac:dyDescent="0.2">
      <c r="A560" s="16"/>
      <c r="B560" s="17"/>
    </row>
    <row r="561" spans="1:2" x14ac:dyDescent="0.2">
      <c r="A561" s="16"/>
      <c r="B561" s="17"/>
    </row>
    <row r="562" spans="1:2" x14ac:dyDescent="0.2">
      <c r="A562" s="16"/>
      <c r="B562" s="17"/>
    </row>
    <row r="563" spans="1:2" x14ac:dyDescent="0.2">
      <c r="A563" s="16"/>
      <c r="B563" s="17"/>
    </row>
    <row r="564" spans="1:2" x14ac:dyDescent="0.2">
      <c r="A564" s="16"/>
      <c r="B564" s="17"/>
    </row>
    <row r="565" spans="1:2" x14ac:dyDescent="0.2">
      <c r="A565" s="16"/>
      <c r="B565" s="17"/>
    </row>
    <row r="566" spans="1:2" x14ac:dyDescent="0.2">
      <c r="A566" s="16"/>
      <c r="B566" s="17"/>
    </row>
    <row r="567" spans="1:2" x14ac:dyDescent="0.2">
      <c r="A567" s="16"/>
      <c r="B567" s="17"/>
    </row>
    <row r="568" spans="1:2" x14ac:dyDescent="0.2">
      <c r="A568" s="16"/>
      <c r="B568" s="17"/>
    </row>
    <row r="569" spans="1:2" x14ac:dyDescent="0.2">
      <c r="A569" s="16"/>
      <c r="B569" s="17"/>
    </row>
    <row r="570" spans="1:2" x14ac:dyDescent="0.2">
      <c r="A570" s="16"/>
      <c r="B570" s="17"/>
    </row>
    <row r="571" spans="1:2" x14ac:dyDescent="0.2">
      <c r="A571" s="16"/>
      <c r="B571" s="17"/>
    </row>
    <row r="572" spans="1:2" x14ac:dyDescent="0.2">
      <c r="A572" s="16"/>
      <c r="B572" s="17"/>
    </row>
    <row r="573" spans="1:2" x14ac:dyDescent="0.2">
      <c r="A573" s="16"/>
      <c r="B573" s="17"/>
    </row>
    <row r="574" spans="1:2" x14ac:dyDescent="0.2">
      <c r="A574" s="16"/>
      <c r="B574" s="17"/>
    </row>
    <row r="575" spans="1:2" x14ac:dyDescent="0.2">
      <c r="A575" s="16"/>
      <c r="B575" s="17"/>
    </row>
    <row r="576" spans="1:2" x14ac:dyDescent="0.2">
      <c r="A576" s="16"/>
      <c r="B576" s="17"/>
    </row>
    <row r="577" spans="1:2" x14ac:dyDescent="0.2">
      <c r="A577" s="16"/>
      <c r="B577" s="17"/>
    </row>
    <row r="578" spans="1:2" x14ac:dyDescent="0.2">
      <c r="A578" s="16"/>
      <c r="B578" s="17"/>
    </row>
    <row r="579" spans="1:2" x14ac:dyDescent="0.2">
      <c r="A579" s="16"/>
      <c r="B579" s="17"/>
    </row>
    <row r="580" spans="1:2" x14ac:dyDescent="0.2">
      <c r="A580" s="16"/>
      <c r="B580" s="17"/>
    </row>
    <row r="581" spans="1:2" x14ac:dyDescent="0.2">
      <c r="A581" s="16"/>
      <c r="B581" s="17"/>
    </row>
    <row r="582" spans="1:2" x14ac:dyDescent="0.2">
      <c r="A582" s="16"/>
      <c r="B582" s="17"/>
    </row>
    <row r="583" spans="1:2" x14ac:dyDescent="0.2">
      <c r="A583" s="16"/>
      <c r="B583" s="17"/>
    </row>
    <row r="584" spans="1:2" x14ac:dyDescent="0.2">
      <c r="A584" s="16"/>
      <c r="B584" s="17"/>
    </row>
    <row r="585" spans="1:2" x14ac:dyDescent="0.2">
      <c r="A585" s="16"/>
      <c r="B585" s="17"/>
    </row>
    <row r="586" spans="1:2" x14ac:dyDescent="0.2">
      <c r="A586" s="16"/>
      <c r="B586" s="17"/>
    </row>
    <row r="587" spans="1:2" x14ac:dyDescent="0.2">
      <c r="A587" s="16"/>
      <c r="B587" s="17"/>
    </row>
    <row r="588" spans="1:2" x14ac:dyDescent="0.2">
      <c r="A588" s="16"/>
      <c r="B588" s="17"/>
    </row>
    <row r="589" spans="1:2" x14ac:dyDescent="0.2">
      <c r="A589" s="16"/>
      <c r="B589" s="17"/>
    </row>
    <row r="590" spans="1:2" x14ac:dyDescent="0.2">
      <c r="A590" s="16"/>
      <c r="B590" s="17"/>
    </row>
    <row r="591" spans="1:2" x14ac:dyDescent="0.2">
      <c r="A591" s="16"/>
      <c r="B591" s="17"/>
    </row>
    <row r="592" spans="1:2" x14ac:dyDescent="0.2">
      <c r="A592" s="16"/>
      <c r="B592" s="17"/>
    </row>
    <row r="593" spans="1:2" x14ac:dyDescent="0.2">
      <c r="A593" s="16"/>
      <c r="B593" s="17"/>
    </row>
    <row r="594" spans="1:2" x14ac:dyDescent="0.2">
      <c r="A594" s="16"/>
      <c r="B594" s="17"/>
    </row>
    <row r="595" spans="1:2" x14ac:dyDescent="0.2">
      <c r="A595" s="16"/>
      <c r="B595" s="17"/>
    </row>
    <row r="596" spans="1:2" x14ac:dyDescent="0.2">
      <c r="A596" s="16"/>
      <c r="B596" s="17"/>
    </row>
    <row r="597" spans="1:2" x14ac:dyDescent="0.2">
      <c r="A597" s="16"/>
      <c r="B597" s="17"/>
    </row>
    <row r="598" spans="1:2" x14ac:dyDescent="0.2">
      <c r="A598" s="16"/>
      <c r="B598" s="17"/>
    </row>
    <row r="599" spans="1:2" x14ac:dyDescent="0.2">
      <c r="A599" s="16"/>
      <c r="B599" s="17"/>
    </row>
    <row r="600" spans="1:2" x14ac:dyDescent="0.2">
      <c r="A600" s="16"/>
      <c r="B600" s="17"/>
    </row>
    <row r="601" spans="1:2" x14ac:dyDescent="0.2">
      <c r="A601" s="16"/>
      <c r="B601" s="17"/>
    </row>
    <row r="602" spans="1:2" x14ac:dyDescent="0.2">
      <c r="A602" s="16"/>
      <c r="B602" s="17"/>
    </row>
    <row r="603" spans="1:2" x14ac:dyDescent="0.2">
      <c r="A603" s="16"/>
      <c r="B603" s="17"/>
    </row>
    <row r="604" spans="1:2" x14ac:dyDescent="0.2">
      <c r="A604" s="16"/>
      <c r="B604" s="17"/>
    </row>
    <row r="605" spans="1:2" x14ac:dyDescent="0.2">
      <c r="A605" s="16"/>
      <c r="B605" s="17"/>
    </row>
    <row r="606" spans="1:2" x14ac:dyDescent="0.2">
      <c r="A606" s="16"/>
      <c r="B606" s="17"/>
    </row>
    <row r="607" spans="1:2" x14ac:dyDescent="0.2">
      <c r="A607" s="16"/>
      <c r="B607" s="17"/>
    </row>
    <row r="608" spans="1:2" x14ac:dyDescent="0.2">
      <c r="A608" s="16"/>
      <c r="B608" s="17"/>
    </row>
    <row r="609" spans="1:2" x14ac:dyDescent="0.2">
      <c r="A609" s="16"/>
      <c r="B609" s="17"/>
    </row>
    <row r="610" spans="1:2" x14ac:dyDescent="0.2">
      <c r="A610" s="16"/>
      <c r="B610" s="17"/>
    </row>
    <row r="611" spans="1:2" x14ac:dyDescent="0.2">
      <c r="A611" s="16"/>
      <c r="B611" s="17"/>
    </row>
    <row r="612" spans="1:2" x14ac:dyDescent="0.2">
      <c r="A612" s="16"/>
      <c r="B612" s="17"/>
    </row>
    <row r="613" spans="1:2" x14ac:dyDescent="0.2">
      <c r="A613" s="16"/>
      <c r="B613" s="17"/>
    </row>
    <row r="614" spans="1:2" x14ac:dyDescent="0.2">
      <c r="A614" s="16"/>
      <c r="B614" s="17"/>
    </row>
    <row r="615" spans="1:2" x14ac:dyDescent="0.2">
      <c r="A615" s="16"/>
      <c r="B615" s="17"/>
    </row>
    <row r="616" spans="1:2" x14ac:dyDescent="0.2">
      <c r="A616" s="16"/>
      <c r="B616" s="17"/>
    </row>
    <row r="617" spans="1:2" x14ac:dyDescent="0.2">
      <c r="A617" s="16"/>
      <c r="B617" s="17"/>
    </row>
    <row r="618" spans="1:2" x14ac:dyDescent="0.2">
      <c r="A618" s="16"/>
      <c r="B618" s="17"/>
    </row>
    <row r="619" spans="1:2" x14ac:dyDescent="0.2">
      <c r="A619" s="16"/>
      <c r="B619" s="17"/>
    </row>
    <row r="620" spans="1:2" x14ac:dyDescent="0.2">
      <c r="A620" s="16"/>
      <c r="B620" s="17"/>
    </row>
    <row r="621" spans="1:2" x14ac:dyDescent="0.2">
      <c r="A621" s="16"/>
      <c r="B621" s="17"/>
    </row>
    <row r="622" spans="1:2" x14ac:dyDescent="0.2">
      <c r="A622" s="16"/>
      <c r="B622" s="17"/>
    </row>
    <row r="623" spans="1:2" x14ac:dyDescent="0.2">
      <c r="A623" s="16"/>
      <c r="B623" s="17"/>
    </row>
    <row r="624" spans="1:2" x14ac:dyDescent="0.2">
      <c r="A624" s="16"/>
      <c r="B624" s="17"/>
    </row>
    <row r="625" spans="1:2" x14ac:dyDescent="0.2">
      <c r="A625" s="16"/>
      <c r="B625" s="17"/>
    </row>
    <row r="626" spans="1:2" x14ac:dyDescent="0.2">
      <c r="A626" s="16"/>
      <c r="B626" s="17"/>
    </row>
    <row r="627" spans="1:2" x14ac:dyDescent="0.2">
      <c r="A627" s="16"/>
      <c r="B627" s="17"/>
    </row>
    <row r="628" spans="1:2" x14ac:dyDescent="0.2">
      <c r="A628" s="16"/>
      <c r="B628" s="17"/>
    </row>
    <row r="629" spans="1:2" x14ac:dyDescent="0.2">
      <c r="A629" s="16"/>
      <c r="B629" s="17"/>
    </row>
    <row r="630" spans="1:2" x14ac:dyDescent="0.2">
      <c r="A630" s="16"/>
      <c r="B630" s="17"/>
    </row>
    <row r="631" spans="1:2" x14ac:dyDescent="0.2">
      <c r="A631" s="16"/>
      <c r="B631" s="17"/>
    </row>
    <row r="632" spans="1:2" x14ac:dyDescent="0.2">
      <c r="A632" s="16"/>
      <c r="B632" s="17"/>
    </row>
    <row r="633" spans="1:2" x14ac:dyDescent="0.2">
      <c r="A633" s="16"/>
      <c r="B633" s="17"/>
    </row>
    <row r="634" spans="1:2" x14ac:dyDescent="0.2">
      <c r="A634" s="16"/>
      <c r="B634" s="17"/>
    </row>
    <row r="635" spans="1:2" x14ac:dyDescent="0.2">
      <c r="A635" s="16"/>
      <c r="B635" s="17"/>
    </row>
    <row r="636" spans="1:2" x14ac:dyDescent="0.2">
      <c r="A636" s="16"/>
      <c r="B636" s="17"/>
    </row>
    <row r="637" spans="1:2" x14ac:dyDescent="0.2">
      <c r="A637" s="16"/>
      <c r="B637" s="17"/>
    </row>
    <row r="638" spans="1:2" x14ac:dyDescent="0.2">
      <c r="A638" s="16"/>
      <c r="B638" s="17"/>
    </row>
    <row r="639" spans="1:2" x14ac:dyDescent="0.2">
      <c r="A639" s="16"/>
      <c r="B639" s="17"/>
    </row>
    <row r="640" spans="1:2" x14ac:dyDescent="0.2">
      <c r="A640" s="16"/>
      <c r="B640" s="17"/>
    </row>
    <row r="641" spans="1:2" x14ac:dyDescent="0.2">
      <c r="A641" s="16"/>
      <c r="B641" s="17"/>
    </row>
    <row r="642" spans="1:2" x14ac:dyDescent="0.2">
      <c r="A642" s="16"/>
      <c r="B642" s="17"/>
    </row>
    <row r="643" spans="1:2" x14ac:dyDescent="0.2">
      <c r="A643" s="16"/>
      <c r="B643" s="17"/>
    </row>
    <row r="644" spans="1:2" x14ac:dyDescent="0.2">
      <c r="A644" s="16"/>
      <c r="B644" s="17"/>
    </row>
    <row r="645" spans="1:2" x14ac:dyDescent="0.2">
      <c r="A645" s="16"/>
      <c r="B645" s="17"/>
    </row>
    <row r="646" spans="1:2" x14ac:dyDescent="0.2">
      <c r="A646" s="16"/>
      <c r="B646" s="17"/>
    </row>
    <row r="647" spans="1:2" x14ac:dyDescent="0.2">
      <c r="A647" s="16"/>
      <c r="B647" s="17"/>
    </row>
    <row r="648" spans="1:2" x14ac:dyDescent="0.2">
      <c r="A648" s="16"/>
      <c r="B648" s="17"/>
    </row>
    <row r="649" spans="1:2" x14ac:dyDescent="0.2">
      <c r="A649" s="16"/>
      <c r="B649" s="17"/>
    </row>
    <row r="650" spans="1:2" x14ac:dyDescent="0.2">
      <c r="A650" s="16"/>
      <c r="B650" s="17"/>
    </row>
    <row r="651" spans="1:2" x14ac:dyDescent="0.2">
      <c r="A651" s="16"/>
      <c r="B651" s="17"/>
    </row>
    <row r="652" spans="1:2" x14ac:dyDescent="0.2">
      <c r="A652" s="16"/>
      <c r="B652" s="17"/>
    </row>
    <row r="653" spans="1:2" x14ac:dyDescent="0.2">
      <c r="A653" s="16"/>
      <c r="B653" s="17"/>
    </row>
    <row r="654" spans="1:2" x14ac:dyDescent="0.2">
      <c r="A654" s="16"/>
      <c r="B654" s="17"/>
    </row>
    <row r="655" spans="1:2" x14ac:dyDescent="0.2">
      <c r="A655" s="16"/>
      <c r="B655" s="17"/>
    </row>
    <row r="656" spans="1:2" x14ac:dyDescent="0.2">
      <c r="A656" s="16"/>
      <c r="B656" s="17"/>
    </row>
    <row r="657" spans="1:2" x14ac:dyDescent="0.2">
      <c r="A657" s="16"/>
      <c r="B657" s="17"/>
    </row>
    <row r="658" spans="1:2" x14ac:dyDescent="0.2">
      <c r="A658" s="16"/>
      <c r="B658" s="17"/>
    </row>
    <row r="659" spans="1:2" x14ac:dyDescent="0.2">
      <c r="A659" s="16"/>
      <c r="B659" s="17"/>
    </row>
    <row r="660" spans="1:2" x14ac:dyDescent="0.2">
      <c r="A660" s="16"/>
      <c r="B660" s="17"/>
    </row>
    <row r="661" spans="1:2" x14ac:dyDescent="0.2">
      <c r="A661" s="16"/>
      <c r="B661" s="17"/>
    </row>
    <row r="662" spans="1:2" x14ac:dyDescent="0.2">
      <c r="A662" s="16"/>
      <c r="B662" s="17"/>
    </row>
    <row r="663" spans="1:2" x14ac:dyDescent="0.2">
      <c r="A663" s="16"/>
      <c r="B663" s="17"/>
    </row>
    <row r="664" spans="1:2" x14ac:dyDescent="0.2">
      <c r="A664" s="16"/>
      <c r="B664" s="17"/>
    </row>
    <row r="665" spans="1:2" x14ac:dyDescent="0.2">
      <c r="A665" s="16"/>
      <c r="B665" s="17"/>
    </row>
    <row r="666" spans="1:2" x14ac:dyDescent="0.2">
      <c r="A666" s="16"/>
      <c r="B666" s="17"/>
    </row>
    <row r="667" spans="1:2" x14ac:dyDescent="0.2">
      <c r="A667" s="16"/>
      <c r="B667" s="17"/>
    </row>
    <row r="668" spans="1:2" x14ac:dyDescent="0.2">
      <c r="A668" s="16"/>
      <c r="B668" s="17"/>
    </row>
    <row r="669" spans="1:2" x14ac:dyDescent="0.2">
      <c r="A669" s="16"/>
      <c r="B669" s="17"/>
    </row>
    <row r="670" spans="1:2" x14ac:dyDescent="0.2">
      <c r="A670" s="16"/>
      <c r="B670" s="17"/>
    </row>
    <row r="671" spans="1:2" x14ac:dyDescent="0.2">
      <c r="A671" s="16"/>
      <c r="B671" s="17"/>
    </row>
    <row r="672" spans="1:2" x14ac:dyDescent="0.2">
      <c r="A672" s="16"/>
      <c r="B672" s="17"/>
    </row>
    <row r="673" spans="1:2" x14ac:dyDescent="0.2">
      <c r="A673" s="16"/>
      <c r="B673" s="17"/>
    </row>
    <row r="674" spans="1:2" x14ac:dyDescent="0.2">
      <c r="A674" s="16"/>
      <c r="B674" s="17"/>
    </row>
    <row r="675" spans="1:2" x14ac:dyDescent="0.2">
      <c r="A675" s="16"/>
      <c r="B675" s="17"/>
    </row>
    <row r="676" spans="1:2" x14ac:dyDescent="0.2">
      <c r="A676" s="16"/>
      <c r="B676" s="17"/>
    </row>
    <row r="677" spans="1:2" x14ac:dyDescent="0.2">
      <c r="A677" s="16"/>
      <c r="B677" s="17"/>
    </row>
    <row r="678" spans="1:2" x14ac:dyDescent="0.2">
      <c r="A678" s="16"/>
      <c r="B678" s="17"/>
    </row>
    <row r="679" spans="1:2" x14ac:dyDescent="0.2">
      <c r="A679" s="16"/>
      <c r="B679" s="17"/>
    </row>
    <row r="680" spans="1:2" x14ac:dyDescent="0.2">
      <c r="A680" s="16"/>
      <c r="B680" s="17"/>
    </row>
    <row r="681" spans="1:2" x14ac:dyDescent="0.2">
      <c r="A681" s="16"/>
      <c r="B681" s="17"/>
    </row>
    <row r="682" spans="1:2" x14ac:dyDescent="0.2">
      <c r="A682" s="16"/>
      <c r="B682" s="17"/>
    </row>
    <row r="683" spans="1:2" x14ac:dyDescent="0.2">
      <c r="A683" s="16"/>
      <c r="B683" s="17"/>
    </row>
    <row r="684" spans="1:2" x14ac:dyDescent="0.2">
      <c r="A684" s="16"/>
      <c r="B684" s="17"/>
    </row>
    <row r="685" spans="1:2" x14ac:dyDescent="0.2">
      <c r="A685" s="16"/>
      <c r="B685" s="17"/>
    </row>
    <row r="686" spans="1:2" x14ac:dyDescent="0.2">
      <c r="A686" s="16"/>
      <c r="B686" s="17"/>
    </row>
    <row r="687" spans="1:2" x14ac:dyDescent="0.2">
      <c r="A687" s="16"/>
      <c r="B687" s="17"/>
    </row>
    <row r="688" spans="1:2" x14ac:dyDescent="0.2">
      <c r="A688" s="16"/>
      <c r="B688" s="17"/>
    </row>
    <row r="689" spans="1:2" x14ac:dyDescent="0.2">
      <c r="A689" s="16"/>
      <c r="B689" s="17"/>
    </row>
    <row r="690" spans="1:2" x14ac:dyDescent="0.2">
      <c r="A690" s="16"/>
      <c r="B690" s="17"/>
    </row>
    <row r="691" spans="1:2" x14ac:dyDescent="0.2">
      <c r="A691" s="16"/>
      <c r="B691" s="17"/>
    </row>
    <row r="692" spans="1:2" x14ac:dyDescent="0.2">
      <c r="A692" s="16"/>
      <c r="B692" s="17"/>
    </row>
    <row r="693" spans="1:2" x14ac:dyDescent="0.2">
      <c r="A693" s="16"/>
      <c r="B693" s="17"/>
    </row>
    <row r="694" spans="1:2" x14ac:dyDescent="0.2">
      <c r="A694" s="16"/>
      <c r="B694" s="17"/>
    </row>
    <row r="695" spans="1:2" x14ac:dyDescent="0.2">
      <c r="A695" s="16"/>
      <c r="B695" s="17"/>
    </row>
    <row r="696" spans="1:2" x14ac:dyDescent="0.2">
      <c r="A696" s="16"/>
    </row>
    <row r="697" spans="1:2" x14ac:dyDescent="0.2">
      <c r="A697" s="16"/>
    </row>
    <row r="698" spans="1:2" x14ac:dyDescent="0.2">
      <c r="A698" s="16"/>
    </row>
    <row r="699" spans="1:2" x14ac:dyDescent="0.2">
      <c r="A699" s="16"/>
    </row>
    <row r="700" spans="1:2" x14ac:dyDescent="0.2">
      <c r="A700" s="16"/>
    </row>
    <row r="701" spans="1:2" x14ac:dyDescent="0.2">
      <c r="A701" s="16"/>
    </row>
    <row r="702" spans="1:2" x14ac:dyDescent="0.2">
      <c r="A702" s="16"/>
    </row>
    <row r="703" spans="1:2" x14ac:dyDescent="0.2">
      <c r="A703" s="16"/>
    </row>
    <row r="704" spans="1:2" x14ac:dyDescent="0.2">
      <c r="A704" s="16"/>
    </row>
    <row r="705" spans="1:1" x14ac:dyDescent="0.2">
      <c r="A705" s="16"/>
    </row>
    <row r="706" spans="1:1" x14ac:dyDescent="0.2">
      <c r="A706" s="16"/>
    </row>
    <row r="707" spans="1:1" x14ac:dyDescent="0.2">
      <c r="A707" s="16"/>
    </row>
    <row r="708" spans="1:1" x14ac:dyDescent="0.2">
      <c r="A708" s="16"/>
    </row>
    <row r="709" spans="1:1" x14ac:dyDescent="0.2">
      <c r="A709" s="16"/>
    </row>
    <row r="710" spans="1:1" x14ac:dyDescent="0.2">
      <c r="A710" s="16"/>
    </row>
    <row r="711" spans="1:1" x14ac:dyDescent="0.2">
      <c r="A711" s="16"/>
    </row>
    <row r="712" spans="1:1" x14ac:dyDescent="0.2">
      <c r="A712" s="16"/>
    </row>
    <row r="713" spans="1:1" x14ac:dyDescent="0.2">
      <c r="A713" s="16"/>
    </row>
    <row r="714" spans="1:1" x14ac:dyDescent="0.2">
      <c r="A714" s="16"/>
    </row>
    <row r="715" spans="1:1" x14ac:dyDescent="0.2">
      <c r="A715" s="16"/>
    </row>
    <row r="716" spans="1:1" x14ac:dyDescent="0.2">
      <c r="A716" s="16"/>
    </row>
    <row r="717" spans="1:1" x14ac:dyDescent="0.2">
      <c r="A717" s="16"/>
    </row>
    <row r="718" spans="1:1" x14ac:dyDescent="0.2">
      <c r="A718" s="16"/>
    </row>
    <row r="719" spans="1:1" x14ac:dyDescent="0.2">
      <c r="A719" s="16"/>
    </row>
    <row r="720" spans="1:1" x14ac:dyDescent="0.2">
      <c r="A720" s="16"/>
    </row>
    <row r="721" spans="1:1" x14ac:dyDescent="0.2">
      <c r="A721" s="16"/>
    </row>
    <row r="722" spans="1:1" x14ac:dyDescent="0.2">
      <c r="A722" s="16"/>
    </row>
    <row r="723" spans="1:1" x14ac:dyDescent="0.2">
      <c r="A723" s="16"/>
    </row>
    <row r="724" spans="1:1" x14ac:dyDescent="0.2">
      <c r="A724" s="16"/>
    </row>
    <row r="725" spans="1:1" x14ac:dyDescent="0.2">
      <c r="A725" s="16"/>
    </row>
    <row r="726" spans="1:1" x14ac:dyDescent="0.2">
      <c r="A726" s="16"/>
    </row>
    <row r="727" spans="1:1" x14ac:dyDescent="0.2">
      <c r="A727" s="16"/>
    </row>
    <row r="728" spans="1:1" x14ac:dyDescent="0.2">
      <c r="A728" s="16"/>
    </row>
    <row r="729" spans="1:1" x14ac:dyDescent="0.2">
      <c r="A729" s="16"/>
    </row>
    <row r="730" spans="1:1" x14ac:dyDescent="0.2">
      <c r="A730" s="16"/>
    </row>
    <row r="731" spans="1:1" x14ac:dyDescent="0.2">
      <c r="A731" s="16"/>
    </row>
    <row r="732" spans="1:1" x14ac:dyDescent="0.2">
      <c r="A732" s="16"/>
    </row>
    <row r="733" spans="1:1" x14ac:dyDescent="0.2">
      <c r="A733" s="16"/>
    </row>
    <row r="734" spans="1:1" x14ac:dyDescent="0.2">
      <c r="A734" s="16"/>
    </row>
    <row r="735" spans="1:1" x14ac:dyDescent="0.2">
      <c r="A735" s="16"/>
    </row>
    <row r="736" spans="1:1" x14ac:dyDescent="0.2">
      <c r="A736" s="16"/>
    </row>
    <row r="737" spans="1:1" x14ac:dyDescent="0.2">
      <c r="A737" s="16"/>
    </row>
    <row r="738" spans="1:1" x14ac:dyDescent="0.2">
      <c r="A738" s="16"/>
    </row>
    <row r="739" spans="1:1" x14ac:dyDescent="0.2">
      <c r="A739" s="16"/>
    </row>
    <row r="740" spans="1:1" x14ac:dyDescent="0.2">
      <c r="A740" s="16"/>
    </row>
    <row r="741" spans="1:1" x14ac:dyDescent="0.2">
      <c r="A741" s="16"/>
    </row>
    <row r="742" spans="1:1" x14ac:dyDescent="0.2">
      <c r="A742" s="16"/>
    </row>
    <row r="743" spans="1:1" x14ac:dyDescent="0.2">
      <c r="A743" s="16"/>
    </row>
    <row r="744" spans="1:1" x14ac:dyDescent="0.2">
      <c r="A744" s="16"/>
    </row>
    <row r="745" spans="1:1" x14ac:dyDescent="0.2">
      <c r="A745" s="16"/>
    </row>
    <row r="746" spans="1:1" x14ac:dyDescent="0.2">
      <c r="A746" s="16"/>
    </row>
    <row r="747" spans="1:1" x14ac:dyDescent="0.2">
      <c r="A747" s="16"/>
    </row>
    <row r="748" spans="1:1" x14ac:dyDescent="0.2">
      <c r="A748" s="16"/>
    </row>
    <row r="749" spans="1:1" x14ac:dyDescent="0.2">
      <c r="A749" s="16"/>
    </row>
    <row r="750" spans="1:1" x14ac:dyDescent="0.2">
      <c r="A750" s="16"/>
    </row>
    <row r="751" spans="1:1" x14ac:dyDescent="0.2">
      <c r="A751" s="16"/>
    </row>
    <row r="752" spans="1:1" x14ac:dyDescent="0.2">
      <c r="A752" s="16"/>
    </row>
    <row r="753" spans="1:1" x14ac:dyDescent="0.2">
      <c r="A753" s="16"/>
    </row>
    <row r="754" spans="1:1" x14ac:dyDescent="0.2">
      <c r="A754" s="16"/>
    </row>
    <row r="755" spans="1:1" x14ac:dyDescent="0.2">
      <c r="A755" s="16"/>
    </row>
    <row r="756" spans="1:1" x14ac:dyDescent="0.2">
      <c r="A756" s="16"/>
    </row>
    <row r="757" spans="1:1" x14ac:dyDescent="0.2">
      <c r="A757" s="16"/>
    </row>
    <row r="758" spans="1:1" x14ac:dyDescent="0.2">
      <c r="A758" s="16"/>
    </row>
    <row r="759" spans="1:1" x14ac:dyDescent="0.2">
      <c r="A759" s="16"/>
    </row>
    <row r="760" spans="1:1" x14ac:dyDescent="0.2">
      <c r="A760" s="16"/>
    </row>
    <row r="761" spans="1:1" x14ac:dyDescent="0.2">
      <c r="A761" s="16"/>
    </row>
    <row r="762" spans="1:1" x14ac:dyDescent="0.2">
      <c r="A762" s="16"/>
    </row>
    <row r="763" spans="1:1" x14ac:dyDescent="0.2">
      <c r="A763" s="16"/>
    </row>
    <row r="764" spans="1:1" x14ac:dyDescent="0.2">
      <c r="A764" s="16"/>
    </row>
    <row r="765" spans="1:1" x14ac:dyDescent="0.2">
      <c r="A765" s="16"/>
    </row>
    <row r="766" spans="1:1" x14ac:dyDescent="0.2">
      <c r="A766" s="16"/>
    </row>
    <row r="767" spans="1:1" x14ac:dyDescent="0.2">
      <c r="A767" s="16"/>
    </row>
    <row r="768" spans="1:1" x14ac:dyDescent="0.2">
      <c r="A768" s="16"/>
    </row>
    <row r="769" spans="1:1" x14ac:dyDescent="0.2">
      <c r="A769" s="16"/>
    </row>
    <row r="770" spans="1:1" x14ac:dyDescent="0.2">
      <c r="A770" s="16"/>
    </row>
    <row r="771" spans="1:1" x14ac:dyDescent="0.2">
      <c r="A771" s="16"/>
    </row>
    <row r="772" spans="1:1" x14ac:dyDescent="0.2">
      <c r="A772" s="16"/>
    </row>
    <row r="773" spans="1:1" x14ac:dyDescent="0.2">
      <c r="A773" s="16"/>
    </row>
    <row r="774" spans="1:1" x14ac:dyDescent="0.2">
      <c r="A774" s="16"/>
    </row>
    <row r="775" spans="1:1" x14ac:dyDescent="0.2">
      <c r="A775" s="16"/>
    </row>
    <row r="776" spans="1:1" x14ac:dyDescent="0.2">
      <c r="A776" s="16"/>
    </row>
    <row r="777" spans="1:1" x14ac:dyDescent="0.2">
      <c r="A777" s="16"/>
    </row>
    <row r="778" spans="1:1" x14ac:dyDescent="0.2">
      <c r="A778" s="16"/>
    </row>
    <row r="779" spans="1:1" x14ac:dyDescent="0.2">
      <c r="A779" s="16"/>
    </row>
    <row r="780" spans="1:1" x14ac:dyDescent="0.2">
      <c r="A780" s="16"/>
    </row>
    <row r="781" spans="1:1" x14ac:dyDescent="0.2">
      <c r="A781" s="16"/>
    </row>
    <row r="782" spans="1:1" x14ac:dyDescent="0.2">
      <c r="A782" s="16"/>
    </row>
    <row r="783" spans="1:1" x14ac:dyDescent="0.2">
      <c r="A783" s="16"/>
    </row>
    <row r="784" spans="1:1" x14ac:dyDescent="0.2">
      <c r="A784" s="16"/>
    </row>
    <row r="785" spans="1:1" x14ac:dyDescent="0.2">
      <c r="A785" s="16"/>
    </row>
    <row r="786" spans="1:1" x14ac:dyDescent="0.2">
      <c r="A786" s="16"/>
    </row>
    <row r="787" spans="1:1" x14ac:dyDescent="0.2">
      <c r="A787" s="16"/>
    </row>
    <row r="788" spans="1:1" x14ac:dyDescent="0.2">
      <c r="A788" s="16"/>
    </row>
    <row r="789" spans="1:1" x14ac:dyDescent="0.2">
      <c r="A789" s="16"/>
    </row>
    <row r="790" spans="1:1" x14ac:dyDescent="0.2">
      <c r="A790" s="16"/>
    </row>
    <row r="791" spans="1:1" x14ac:dyDescent="0.2">
      <c r="A791" s="16"/>
    </row>
    <row r="792" spans="1:1" x14ac:dyDescent="0.2">
      <c r="A792" s="16"/>
    </row>
    <row r="793" spans="1:1" x14ac:dyDescent="0.2">
      <c r="A793" s="16"/>
    </row>
    <row r="794" spans="1:1" x14ac:dyDescent="0.2">
      <c r="A794" s="16"/>
    </row>
    <row r="795" spans="1:1" x14ac:dyDescent="0.2">
      <c r="A795" s="16"/>
    </row>
    <row r="796" spans="1:1" x14ac:dyDescent="0.2">
      <c r="A796" s="16"/>
    </row>
    <row r="797" spans="1:1" x14ac:dyDescent="0.2">
      <c r="A797" s="16"/>
    </row>
    <row r="798" spans="1:1" x14ac:dyDescent="0.2">
      <c r="A798" s="16"/>
    </row>
    <row r="799" spans="1:1" x14ac:dyDescent="0.2">
      <c r="A799" s="16"/>
    </row>
    <row r="800" spans="1:1" x14ac:dyDescent="0.2">
      <c r="A800" s="16"/>
    </row>
    <row r="801" spans="1:1" x14ac:dyDescent="0.2">
      <c r="A801" s="16"/>
    </row>
    <row r="802" spans="1:1" x14ac:dyDescent="0.2">
      <c r="A802" s="16"/>
    </row>
    <row r="803" spans="1:1" x14ac:dyDescent="0.2">
      <c r="A803" s="16"/>
    </row>
    <row r="804" spans="1:1" x14ac:dyDescent="0.2">
      <c r="A804" s="16"/>
    </row>
    <row r="805" spans="1:1" x14ac:dyDescent="0.2">
      <c r="A805" s="16"/>
    </row>
    <row r="806" spans="1:1" x14ac:dyDescent="0.2">
      <c r="A806" s="16"/>
    </row>
    <row r="807" spans="1:1" x14ac:dyDescent="0.2">
      <c r="A807" s="16"/>
    </row>
    <row r="808" spans="1:1" x14ac:dyDescent="0.2">
      <c r="A808" s="16"/>
    </row>
    <row r="809" spans="1:1" x14ac:dyDescent="0.2">
      <c r="A809" s="16"/>
    </row>
    <row r="810" spans="1:1" x14ac:dyDescent="0.2">
      <c r="A810" s="16"/>
    </row>
    <row r="811" spans="1:1" x14ac:dyDescent="0.2">
      <c r="A811" s="16"/>
    </row>
    <row r="812" spans="1:1" x14ac:dyDescent="0.2">
      <c r="A812" s="16"/>
    </row>
    <row r="813" spans="1:1" x14ac:dyDescent="0.2">
      <c r="A813" s="16"/>
    </row>
    <row r="814" spans="1:1" x14ac:dyDescent="0.2">
      <c r="A814" s="16"/>
    </row>
    <row r="815" spans="1:1" x14ac:dyDescent="0.2">
      <c r="A815" s="16"/>
    </row>
    <row r="816" spans="1:1" x14ac:dyDescent="0.2">
      <c r="A816" s="16"/>
    </row>
    <row r="817" spans="1:1" x14ac:dyDescent="0.2">
      <c r="A817" s="16"/>
    </row>
    <row r="818" spans="1:1" x14ac:dyDescent="0.2">
      <c r="A818" s="16"/>
    </row>
    <row r="819" spans="1:1" x14ac:dyDescent="0.2">
      <c r="A819" s="16"/>
    </row>
    <row r="820" spans="1:1" x14ac:dyDescent="0.2">
      <c r="A820" s="16"/>
    </row>
    <row r="821" spans="1:1" x14ac:dyDescent="0.2">
      <c r="A821" s="16"/>
    </row>
    <row r="822" spans="1:1" x14ac:dyDescent="0.2">
      <c r="A822" s="16"/>
    </row>
    <row r="823" spans="1:1" x14ac:dyDescent="0.2">
      <c r="A823" s="16"/>
    </row>
    <row r="824" spans="1:1" x14ac:dyDescent="0.2">
      <c r="A824" s="16"/>
    </row>
    <row r="825" spans="1:1" x14ac:dyDescent="0.2">
      <c r="A825" s="16"/>
    </row>
    <row r="826" spans="1:1" x14ac:dyDescent="0.2">
      <c r="A826" s="16"/>
    </row>
    <row r="827" spans="1:1" x14ac:dyDescent="0.2">
      <c r="A827" s="16"/>
    </row>
    <row r="828" spans="1:1" x14ac:dyDescent="0.2">
      <c r="A828" s="16"/>
    </row>
    <row r="829" spans="1:1" x14ac:dyDescent="0.2">
      <c r="A829" s="16"/>
    </row>
    <row r="830" spans="1:1" x14ac:dyDescent="0.2">
      <c r="A830" s="16"/>
    </row>
    <row r="831" spans="1:1" x14ac:dyDescent="0.2">
      <c r="A831" s="16"/>
    </row>
    <row r="832" spans="1:1" x14ac:dyDescent="0.2">
      <c r="A832" s="16"/>
    </row>
    <row r="833" spans="1:1" x14ac:dyDescent="0.2">
      <c r="A833" s="16"/>
    </row>
    <row r="834" spans="1:1" x14ac:dyDescent="0.2">
      <c r="A834" s="16"/>
    </row>
    <row r="835" spans="1:1" x14ac:dyDescent="0.2">
      <c r="A835" s="16"/>
    </row>
    <row r="836" spans="1:1" x14ac:dyDescent="0.2">
      <c r="A836" s="16"/>
    </row>
    <row r="837" spans="1:1" x14ac:dyDescent="0.2">
      <c r="A837" s="16"/>
    </row>
    <row r="838" spans="1:1" x14ac:dyDescent="0.2">
      <c r="A838" s="16"/>
    </row>
    <row r="839" spans="1:1" x14ac:dyDescent="0.2">
      <c r="A839" s="16"/>
    </row>
    <row r="840" spans="1:1" x14ac:dyDescent="0.2">
      <c r="A840" s="16"/>
    </row>
    <row r="841" spans="1:1" x14ac:dyDescent="0.2">
      <c r="A841" s="16"/>
    </row>
    <row r="842" spans="1:1" x14ac:dyDescent="0.2">
      <c r="A842" s="16"/>
    </row>
    <row r="843" spans="1:1" x14ac:dyDescent="0.2">
      <c r="A843" s="16"/>
    </row>
    <row r="844" spans="1:1" x14ac:dyDescent="0.2">
      <c r="A844" s="16"/>
    </row>
    <row r="845" spans="1:1" x14ac:dyDescent="0.2">
      <c r="A845" s="16"/>
    </row>
    <row r="846" spans="1:1" x14ac:dyDescent="0.2">
      <c r="A846" s="16"/>
    </row>
    <row r="847" spans="1:1" x14ac:dyDescent="0.2">
      <c r="A847" s="16"/>
    </row>
    <row r="848" spans="1:1" x14ac:dyDescent="0.2">
      <c r="A848" s="16"/>
    </row>
    <row r="849" spans="1:1" x14ac:dyDescent="0.2">
      <c r="A849" s="16"/>
    </row>
    <row r="850" spans="1:1" x14ac:dyDescent="0.2">
      <c r="A850" s="16"/>
    </row>
    <row r="851" spans="1:1" x14ac:dyDescent="0.2">
      <c r="A851" s="16"/>
    </row>
    <row r="852" spans="1:1" x14ac:dyDescent="0.2">
      <c r="A852" s="16"/>
    </row>
    <row r="853" spans="1:1" x14ac:dyDescent="0.2">
      <c r="A853" s="16"/>
    </row>
    <row r="854" spans="1:1" x14ac:dyDescent="0.2">
      <c r="A854" s="16"/>
    </row>
    <row r="855" spans="1:1" x14ac:dyDescent="0.2">
      <c r="A855" s="16"/>
    </row>
    <row r="856" spans="1:1" x14ac:dyDescent="0.2">
      <c r="A856" s="16"/>
    </row>
    <row r="857" spans="1:1" x14ac:dyDescent="0.2">
      <c r="A857" s="16"/>
    </row>
    <row r="858" spans="1:1" x14ac:dyDescent="0.2">
      <c r="A858" s="16"/>
    </row>
    <row r="859" spans="1:1" x14ac:dyDescent="0.2">
      <c r="A859" s="16"/>
    </row>
    <row r="860" spans="1:1" x14ac:dyDescent="0.2">
      <c r="A860" s="16"/>
    </row>
    <row r="861" spans="1:1" x14ac:dyDescent="0.2">
      <c r="A861" s="16"/>
    </row>
    <row r="862" spans="1:1" x14ac:dyDescent="0.2">
      <c r="A862" s="16"/>
    </row>
    <row r="863" spans="1:1" x14ac:dyDescent="0.2">
      <c r="A863" s="16"/>
    </row>
    <row r="864" spans="1:1" x14ac:dyDescent="0.2">
      <c r="A864" s="16"/>
    </row>
    <row r="865" spans="1:1" x14ac:dyDescent="0.2">
      <c r="A865" s="16"/>
    </row>
    <row r="866" spans="1:1" x14ac:dyDescent="0.2">
      <c r="A866" s="16"/>
    </row>
    <row r="867" spans="1:1" x14ac:dyDescent="0.2">
      <c r="A867" s="16"/>
    </row>
    <row r="868" spans="1:1" x14ac:dyDescent="0.2">
      <c r="A868" s="16"/>
    </row>
    <row r="869" spans="1:1" x14ac:dyDescent="0.2">
      <c r="A869" s="16"/>
    </row>
    <row r="870" spans="1:1" x14ac:dyDescent="0.2">
      <c r="A870" s="16"/>
    </row>
    <row r="871" spans="1:1" x14ac:dyDescent="0.2">
      <c r="A871" s="16"/>
    </row>
    <row r="872" spans="1:1" x14ac:dyDescent="0.2">
      <c r="A872" s="16"/>
    </row>
    <row r="873" spans="1:1" x14ac:dyDescent="0.2">
      <c r="A873" s="16"/>
    </row>
    <row r="874" spans="1:1" x14ac:dyDescent="0.2">
      <c r="A874" s="16"/>
    </row>
    <row r="875" spans="1:1" x14ac:dyDescent="0.2">
      <c r="A875" s="16"/>
    </row>
    <row r="876" spans="1:1" x14ac:dyDescent="0.2">
      <c r="A876" s="16"/>
    </row>
    <row r="877" spans="1:1" x14ac:dyDescent="0.2">
      <c r="A877" s="16"/>
    </row>
    <row r="878" spans="1:1" x14ac:dyDescent="0.2">
      <c r="A878" s="16"/>
    </row>
    <row r="879" spans="1:1" x14ac:dyDescent="0.2">
      <c r="A879" s="16"/>
    </row>
    <row r="880" spans="1:1" x14ac:dyDescent="0.2">
      <c r="A880" s="16"/>
    </row>
    <row r="881" spans="1:1" x14ac:dyDescent="0.2">
      <c r="A881" s="16"/>
    </row>
    <row r="882" spans="1:1" x14ac:dyDescent="0.2">
      <c r="A882" s="16"/>
    </row>
    <row r="883" spans="1:1" x14ac:dyDescent="0.2">
      <c r="A883" s="16"/>
    </row>
    <row r="884" spans="1:1" x14ac:dyDescent="0.2">
      <c r="A884" s="16"/>
    </row>
    <row r="885" spans="1:1" x14ac:dyDescent="0.2">
      <c r="A885" s="16"/>
    </row>
    <row r="886" spans="1:1" x14ac:dyDescent="0.2">
      <c r="A886" s="16"/>
    </row>
    <row r="887" spans="1:1" x14ac:dyDescent="0.2">
      <c r="A887" s="16"/>
    </row>
    <row r="888" spans="1:1" x14ac:dyDescent="0.2">
      <c r="A888" s="16"/>
    </row>
    <row r="889" spans="1:1" x14ac:dyDescent="0.2">
      <c r="A889" s="16"/>
    </row>
    <row r="890" spans="1:1" x14ac:dyDescent="0.2">
      <c r="A890" s="16"/>
    </row>
    <row r="891" spans="1:1" x14ac:dyDescent="0.2">
      <c r="A891" s="16"/>
    </row>
    <row r="892" spans="1:1" x14ac:dyDescent="0.2">
      <c r="A892" s="16"/>
    </row>
    <row r="893" spans="1:1" x14ac:dyDescent="0.2">
      <c r="A893" s="16"/>
    </row>
    <row r="894" spans="1:1" x14ac:dyDescent="0.2">
      <c r="A894" s="16"/>
    </row>
    <row r="895" spans="1:1" x14ac:dyDescent="0.2">
      <c r="A895" s="16"/>
    </row>
    <row r="896" spans="1:1" x14ac:dyDescent="0.2">
      <c r="A896" s="16"/>
    </row>
    <row r="897" spans="1:1" x14ac:dyDescent="0.2">
      <c r="A897" s="16"/>
    </row>
    <row r="898" spans="1:1" x14ac:dyDescent="0.2">
      <c r="A898" s="16"/>
    </row>
    <row r="899" spans="1:1" x14ac:dyDescent="0.2">
      <c r="A899" s="16"/>
    </row>
    <row r="900" spans="1:1" x14ac:dyDescent="0.2">
      <c r="A900" s="16"/>
    </row>
    <row r="901" spans="1:1" x14ac:dyDescent="0.2">
      <c r="A901" s="16"/>
    </row>
    <row r="902" spans="1:1" x14ac:dyDescent="0.2">
      <c r="A902" s="16"/>
    </row>
    <row r="903" spans="1:1" x14ac:dyDescent="0.2">
      <c r="A903" s="16"/>
    </row>
    <row r="904" spans="1:1" x14ac:dyDescent="0.2">
      <c r="A904" s="16"/>
    </row>
    <row r="905" spans="1:1" x14ac:dyDescent="0.2">
      <c r="A905" s="16"/>
    </row>
    <row r="906" spans="1:1" x14ac:dyDescent="0.2">
      <c r="A906" s="16"/>
    </row>
    <row r="907" spans="1:1" x14ac:dyDescent="0.2">
      <c r="A907" s="16"/>
    </row>
    <row r="908" spans="1:1" x14ac:dyDescent="0.2">
      <c r="A908" s="16"/>
    </row>
    <row r="909" spans="1:1" x14ac:dyDescent="0.2">
      <c r="A909" s="16"/>
    </row>
    <row r="910" spans="1:1" x14ac:dyDescent="0.2">
      <c r="A910" s="16"/>
    </row>
    <row r="911" spans="1:1" x14ac:dyDescent="0.2">
      <c r="A911" s="16"/>
    </row>
    <row r="912" spans="1:1" x14ac:dyDescent="0.2">
      <c r="A912" s="16"/>
    </row>
    <row r="913" spans="1:1" x14ac:dyDescent="0.2">
      <c r="A913" s="16"/>
    </row>
    <row r="914" spans="1:1" x14ac:dyDescent="0.2">
      <c r="A914" s="16"/>
    </row>
    <row r="915" spans="1:1" x14ac:dyDescent="0.2">
      <c r="A915" s="16"/>
    </row>
    <row r="916" spans="1:1" x14ac:dyDescent="0.2">
      <c r="A916" s="16"/>
    </row>
    <row r="917" spans="1:1" x14ac:dyDescent="0.2">
      <c r="A917" s="16"/>
    </row>
    <row r="918" spans="1:1" x14ac:dyDescent="0.2">
      <c r="A918" s="16"/>
    </row>
    <row r="919" spans="1:1" x14ac:dyDescent="0.2">
      <c r="A919" s="16"/>
    </row>
    <row r="920" spans="1:1" x14ac:dyDescent="0.2">
      <c r="A920" s="16"/>
    </row>
    <row r="921" spans="1:1" x14ac:dyDescent="0.2">
      <c r="A921" s="16"/>
    </row>
    <row r="922" spans="1:1" x14ac:dyDescent="0.2">
      <c r="A922" s="16"/>
    </row>
    <row r="923" spans="1:1" x14ac:dyDescent="0.2">
      <c r="A923" s="16"/>
    </row>
    <row r="924" spans="1:1" x14ac:dyDescent="0.2">
      <c r="A924" s="16"/>
    </row>
    <row r="925" spans="1:1" x14ac:dyDescent="0.2">
      <c r="A925" s="16"/>
    </row>
    <row r="926" spans="1:1" x14ac:dyDescent="0.2">
      <c r="A926" s="16"/>
    </row>
    <row r="927" spans="1:1" x14ac:dyDescent="0.2">
      <c r="A927" s="16"/>
    </row>
    <row r="928" spans="1:1" x14ac:dyDescent="0.2">
      <c r="A928" s="16"/>
    </row>
    <row r="929" spans="1:1" x14ac:dyDescent="0.2">
      <c r="A929" s="16"/>
    </row>
    <row r="930" spans="1:1" x14ac:dyDescent="0.2">
      <c r="A930" s="16"/>
    </row>
    <row r="931" spans="1:1" x14ac:dyDescent="0.2">
      <c r="A931" s="16"/>
    </row>
    <row r="932" spans="1:1" x14ac:dyDescent="0.2">
      <c r="A932" s="16"/>
    </row>
    <row r="933" spans="1:1" x14ac:dyDescent="0.2">
      <c r="A933" s="16"/>
    </row>
    <row r="934" spans="1:1" x14ac:dyDescent="0.2">
      <c r="A934" s="16"/>
    </row>
    <row r="935" spans="1:1" x14ac:dyDescent="0.2">
      <c r="A935" s="16"/>
    </row>
    <row r="936" spans="1:1" x14ac:dyDescent="0.2">
      <c r="A936" s="16"/>
    </row>
    <row r="937" spans="1:1" x14ac:dyDescent="0.2">
      <c r="A937" s="16"/>
    </row>
    <row r="938" spans="1:1" x14ac:dyDescent="0.2">
      <c r="A938" s="16"/>
    </row>
    <row r="939" spans="1:1" x14ac:dyDescent="0.2">
      <c r="A939" s="16"/>
    </row>
    <row r="940" spans="1:1" x14ac:dyDescent="0.2">
      <c r="A940" s="16"/>
    </row>
    <row r="941" spans="1:1" x14ac:dyDescent="0.2">
      <c r="A941" s="16"/>
    </row>
    <row r="942" spans="1:1" x14ac:dyDescent="0.2">
      <c r="A942" s="16"/>
    </row>
    <row r="943" spans="1:1" x14ac:dyDescent="0.2">
      <c r="A943" s="16"/>
    </row>
    <row r="944" spans="1:1" x14ac:dyDescent="0.2">
      <c r="A944" s="16"/>
    </row>
    <row r="945" spans="1:1" x14ac:dyDescent="0.2">
      <c r="A945" s="16"/>
    </row>
    <row r="946" spans="1:1" x14ac:dyDescent="0.2">
      <c r="A946" s="16"/>
    </row>
    <row r="947" spans="1:1" x14ac:dyDescent="0.2">
      <c r="A947" s="16"/>
    </row>
    <row r="948" spans="1:1" x14ac:dyDescent="0.2">
      <c r="A948" s="16"/>
    </row>
    <row r="949" spans="1:1" x14ac:dyDescent="0.2">
      <c r="A949" s="16"/>
    </row>
    <row r="950" spans="1:1" x14ac:dyDescent="0.2">
      <c r="A950" s="16"/>
    </row>
    <row r="951" spans="1:1" x14ac:dyDescent="0.2">
      <c r="A951" s="16"/>
    </row>
    <row r="952" spans="1:1" x14ac:dyDescent="0.2">
      <c r="A952" s="16"/>
    </row>
    <row r="953" spans="1:1" x14ac:dyDescent="0.2">
      <c r="A953" s="16"/>
    </row>
    <row r="954" spans="1:1" x14ac:dyDescent="0.2">
      <c r="A954" s="16"/>
    </row>
    <row r="955" spans="1:1" x14ac:dyDescent="0.2">
      <c r="A955" s="16"/>
    </row>
    <row r="956" spans="1:1" x14ac:dyDescent="0.2">
      <c r="A956" s="16"/>
    </row>
    <row r="957" spans="1:1" x14ac:dyDescent="0.2">
      <c r="A957" s="16"/>
    </row>
    <row r="958" spans="1:1" x14ac:dyDescent="0.2">
      <c r="A958" s="16"/>
    </row>
    <row r="959" spans="1:1" x14ac:dyDescent="0.2">
      <c r="A959" s="16"/>
    </row>
    <row r="960" spans="1:1" x14ac:dyDescent="0.2">
      <c r="A960" s="16"/>
    </row>
    <row r="961" spans="1:1" x14ac:dyDescent="0.2">
      <c r="A961" s="16"/>
    </row>
    <row r="962" spans="1:1" x14ac:dyDescent="0.2">
      <c r="A962" s="16"/>
    </row>
    <row r="963" spans="1:1" x14ac:dyDescent="0.2">
      <c r="A963" s="16"/>
    </row>
    <row r="964" spans="1:1" x14ac:dyDescent="0.2">
      <c r="A964" s="16"/>
    </row>
    <row r="965" spans="1:1" x14ac:dyDescent="0.2">
      <c r="A965" s="16"/>
    </row>
    <row r="966" spans="1:1" x14ac:dyDescent="0.2">
      <c r="A966" s="16"/>
    </row>
    <row r="967" spans="1:1" x14ac:dyDescent="0.2">
      <c r="A967" s="16"/>
    </row>
    <row r="968" spans="1:1" x14ac:dyDescent="0.2">
      <c r="A968" s="16"/>
    </row>
  </sheetData>
  <sheetProtection password="DCDF" sheet="1" objects="1" scenarios="1" formatCells="0"/>
  <phoneticPr fontId="0" type="noConversion"/>
  <pageMargins left="0.75" right="0.75" top="1" bottom="1" header="0.5" footer="0.5"/>
  <pageSetup scale="75" orientation="landscape" horizont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002"/>
  <sheetViews>
    <sheetView topLeftCell="A37" workbookViewId="0">
      <selection activeCell="D62" sqref="D62"/>
    </sheetView>
  </sheetViews>
  <sheetFormatPr defaultRowHeight="12.75" x14ac:dyDescent="0.2"/>
  <cols>
    <col min="1" max="1" width="49.140625" bestFit="1" customWidth="1"/>
    <col min="2" max="2" width="9.140625" style="3" customWidth="1"/>
    <col min="3" max="3" width="5.7109375" customWidth="1"/>
    <col min="4" max="4" width="8.5703125" bestFit="1" customWidth="1"/>
    <col min="5" max="5" width="4" customWidth="1"/>
    <col min="6" max="6" width="8.28515625" customWidth="1"/>
    <col min="7" max="7" width="9.42578125" customWidth="1"/>
    <col min="8" max="8" width="3.7109375" customWidth="1"/>
    <col min="9" max="9" width="7" customWidth="1"/>
    <col min="10" max="10" width="8.85546875" customWidth="1"/>
    <col min="11" max="11" width="3.5703125" customWidth="1"/>
    <col min="14" max="14" width="3.7109375" customWidth="1"/>
  </cols>
  <sheetData>
    <row r="1" spans="1:16" x14ac:dyDescent="0.2">
      <c r="B1" s="20"/>
    </row>
    <row r="2" spans="1:16" ht="15" x14ac:dyDescent="0.2">
      <c r="A2" s="46" t="e">
        <f>'Acid Prep'!$C$2</f>
        <v>#N/A</v>
      </c>
      <c r="B2" s="46" t="e">
        <f>'Acid Prep'!$E$2</f>
        <v>#N/A</v>
      </c>
      <c r="C2" s="6"/>
      <c r="E2" s="6"/>
      <c r="F2" s="6"/>
      <c r="G2" s="45" t="s">
        <v>65</v>
      </c>
      <c r="H2" s="46" t="e">
        <f>'Acid Prep'!$I$2</f>
        <v>#N/A</v>
      </c>
      <c r="I2" s="6"/>
      <c r="J2" s="6"/>
    </row>
    <row r="4" spans="1:16" ht="15.75" x14ac:dyDescent="0.25">
      <c r="A4" s="11" t="s">
        <v>77</v>
      </c>
    </row>
    <row r="5" spans="1:16" ht="15.75" x14ac:dyDescent="0.25">
      <c r="A5" s="2"/>
    </row>
    <row r="6" spans="1:16" ht="15.75" x14ac:dyDescent="0.25">
      <c r="A6" s="2"/>
    </row>
    <row r="7" spans="1:16" x14ac:dyDescent="0.2">
      <c r="A7" s="10" t="s">
        <v>53</v>
      </c>
      <c r="B7" s="50" t="str">
        <f>IF('base standardization check'!B70&lt;29,'base standardization check'!D56,"")</f>
        <v/>
      </c>
    </row>
    <row r="8" spans="1:16" ht="15.75" x14ac:dyDescent="0.25">
      <c r="A8" s="2"/>
    </row>
    <row r="9" spans="1:16" x14ac:dyDescent="0.2">
      <c r="A9" t="s">
        <v>36</v>
      </c>
      <c r="B9" s="40">
        <f>'Unknown Titration'!B9</f>
        <v>0</v>
      </c>
      <c r="D9" t="s">
        <v>37</v>
      </c>
      <c r="G9" t="s">
        <v>38</v>
      </c>
      <c r="J9" t="s">
        <v>39</v>
      </c>
      <c r="M9" t="s">
        <v>40</v>
      </c>
    </row>
    <row r="10" spans="1:16" x14ac:dyDescent="0.2">
      <c r="A10" t="str">
        <f>IF(B9&lt;3,"need more trials","")</f>
        <v>need more trials</v>
      </c>
      <c r="B10"/>
      <c r="P10" t="str">
        <f>IF(B9&lt;3,IF(J12&lt;0,"","check number of trials"),IF(B9&lt;4,IF(M12&lt;0,"","check number of trials")))</f>
        <v>check number of trials</v>
      </c>
    </row>
    <row r="11" spans="1:16" x14ac:dyDescent="0.2">
      <c r="B11"/>
    </row>
    <row r="12" spans="1:16" x14ac:dyDescent="0.2">
      <c r="A12" s="10" t="s">
        <v>52</v>
      </c>
      <c r="B12"/>
      <c r="D12" s="40">
        <f>'Unknown Titration'!D12</f>
        <v>0</v>
      </c>
      <c r="E12" s="3" t="str">
        <f xml:space="preserve"> IF(D12=0,"",IF(D15&lt;D16,"","check data"))</f>
        <v/>
      </c>
      <c r="G12" s="40">
        <f>'Unknown Titration'!G12</f>
        <v>0</v>
      </c>
      <c r="H12" s="3" t="str">
        <f xml:space="preserve"> IF(G12=0,"",IF(G15&lt;D16,"","X"))</f>
        <v/>
      </c>
      <c r="J12" s="40">
        <f>'Unknown Titration'!J12</f>
        <v>0</v>
      </c>
      <c r="K12" s="3" t="str">
        <f xml:space="preserve"> IF(J12=0,"",IF(J15&lt;D16,"","X"))</f>
        <v/>
      </c>
      <c r="M12" s="40">
        <f>'Unknown Titration'!M12</f>
        <v>0</v>
      </c>
      <c r="N12" s="3" t="str">
        <f xml:space="preserve"> IF(M12=0,"",IF(M15&lt;D16,"","X"))</f>
        <v/>
      </c>
    </row>
    <row r="13" spans="1:16" x14ac:dyDescent="0.2">
      <c r="A13" s="3" t="s">
        <v>47</v>
      </c>
      <c r="B13"/>
      <c r="D13" s="3">
        <v>25</v>
      </c>
      <c r="E13" s="3"/>
      <c r="G13" s="3">
        <v>25</v>
      </c>
      <c r="H13" s="3"/>
      <c r="J13" s="3">
        <v>25</v>
      </c>
      <c r="M13" s="3">
        <v>25</v>
      </c>
    </row>
    <row r="14" spans="1:16" x14ac:dyDescent="0.2">
      <c r="A14" s="3" t="s">
        <v>45</v>
      </c>
      <c r="B14"/>
      <c r="D14" s="3">
        <f>ABS(D12-D13)</f>
        <v>25</v>
      </c>
      <c r="E14" s="3"/>
      <c r="G14" s="3">
        <f>ABS(G12-G13)</f>
        <v>25</v>
      </c>
      <c r="H14" s="3"/>
      <c r="J14" s="3">
        <f>ABS(J12-J13)</f>
        <v>25</v>
      </c>
      <c r="M14" s="3">
        <f>ABS(M12-M13)</f>
        <v>25</v>
      </c>
    </row>
    <row r="15" spans="1:16" x14ac:dyDescent="0.2">
      <c r="A15" s="3" t="s">
        <v>26</v>
      </c>
      <c r="B15"/>
      <c r="D15" s="3">
        <f>ABS(D14/D13)*100</f>
        <v>100</v>
      </c>
      <c r="E15" s="3"/>
      <c r="G15" s="3">
        <f>ABS(G14/G13)*100</f>
        <v>100</v>
      </c>
      <c r="H15" s="3"/>
      <c r="J15" s="3">
        <f>ABS(J14/J13)*100</f>
        <v>100</v>
      </c>
      <c r="M15" s="3">
        <f>ABS(M14/M13)*100</f>
        <v>100</v>
      </c>
    </row>
    <row r="16" spans="1:16" x14ac:dyDescent="0.2">
      <c r="A16" s="42" t="s">
        <v>62</v>
      </c>
      <c r="B16" s="42"/>
      <c r="C16" s="42"/>
      <c r="D16" s="42">
        <v>0.05</v>
      </c>
      <c r="E16" s="42"/>
      <c r="F16" s="42"/>
      <c r="G16" s="42"/>
      <c r="H16" s="42"/>
      <c r="I16" s="42"/>
      <c r="J16" s="42"/>
      <c r="K16" s="42"/>
      <c r="L16" s="42"/>
      <c r="M16" s="42"/>
    </row>
    <row r="17" spans="1:14" x14ac:dyDescent="0.2">
      <c r="A17" t="s">
        <v>61</v>
      </c>
      <c r="D17" s="41">
        <f>IF(D12=0,30,IF(D15&gt;D16,1,0))</f>
        <v>30</v>
      </c>
      <c r="E17" s="3"/>
      <c r="G17" s="41">
        <f>IF(D12=0,30,IF(G15&gt;D16,1,0))</f>
        <v>30</v>
      </c>
      <c r="H17" s="3"/>
      <c r="J17" s="41">
        <f>IF(B9&lt;3,0,IF(J12=0,30,IF(J15&gt;D16,1,0)))</f>
        <v>0</v>
      </c>
      <c r="M17" s="41">
        <f>IF(B9&lt;4,0,IF(M12=0,30,IF(M15&gt;M16,1,0)))</f>
        <v>0</v>
      </c>
    </row>
    <row r="18" spans="1:14" x14ac:dyDescent="0.2">
      <c r="B18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1:14" x14ac:dyDescent="0.2">
      <c r="A19" t="s">
        <v>41</v>
      </c>
      <c r="B19"/>
      <c r="D19" s="40">
        <f>'Unknown Titration'!D14</f>
        <v>0</v>
      </c>
      <c r="G19" s="40">
        <f>'Unknown Titration'!G14</f>
        <v>0</v>
      </c>
      <c r="J19" s="40">
        <f>'Unknown Titration'!J14</f>
        <v>0</v>
      </c>
      <c r="M19" s="40">
        <f>'Unknown Titration'!M14</f>
        <v>0</v>
      </c>
    </row>
    <row r="20" spans="1:14" x14ac:dyDescent="0.2">
      <c r="A20" t="s">
        <v>42</v>
      </c>
      <c r="B20"/>
      <c r="D20" s="40">
        <f>'Unknown Titration'!D15</f>
        <v>0</v>
      </c>
      <c r="G20" s="40">
        <f>'Unknown Titration'!G15</f>
        <v>0</v>
      </c>
      <c r="J20" s="40">
        <f>'Unknown Titration'!J15</f>
        <v>0</v>
      </c>
      <c r="M20" s="40">
        <f>'Unknown Titration'!M15</f>
        <v>0</v>
      </c>
    </row>
    <row r="21" spans="1:14" x14ac:dyDescent="0.2">
      <c r="A21" t="s">
        <v>43</v>
      </c>
      <c r="B21"/>
      <c r="D21" s="40">
        <f>'Unknown Titration'!D16</f>
        <v>0</v>
      </c>
      <c r="E21" s="3" t="str">
        <f xml:space="preserve"> IF(D21=0,"",IF(D24&lt;D25,"","X"))</f>
        <v/>
      </c>
      <c r="G21" s="40">
        <f>'Unknown Titration'!G16</f>
        <v>0</v>
      </c>
      <c r="H21" s="3" t="str">
        <f xml:space="preserve"> IF(D21=0,"",IF(G21=0,"",IF(G24&lt;D25,"","X")))</f>
        <v/>
      </c>
      <c r="J21" s="40">
        <f>'Unknown Titration'!J16</f>
        <v>0</v>
      </c>
      <c r="K21" s="3" t="str">
        <f xml:space="preserve"> IF(D21=0,"",IF(J21=0,"",IF(J24&lt;D25,"","X")))</f>
        <v/>
      </c>
      <c r="M21" s="40">
        <f>'Unknown Titration'!M16</f>
        <v>0</v>
      </c>
      <c r="N21" s="3" t="str">
        <f xml:space="preserve"> IF(D21=0,"",IF(M21=0,"",IF(M24&lt;D25,"","X")))</f>
        <v/>
      </c>
    </row>
    <row r="22" spans="1:14" x14ac:dyDescent="0.2">
      <c r="A22" s="3" t="s">
        <v>47</v>
      </c>
      <c r="B22"/>
      <c r="D22" s="3">
        <f>D20-D19</f>
        <v>0</v>
      </c>
      <c r="E22" s="3"/>
      <c r="G22" s="3">
        <f>G20-G19</f>
        <v>0</v>
      </c>
      <c r="H22" s="3"/>
      <c r="J22" s="3">
        <f>J20-J19</f>
        <v>0</v>
      </c>
      <c r="M22" s="3">
        <f>M20-M19</f>
        <v>0</v>
      </c>
    </row>
    <row r="23" spans="1:14" x14ac:dyDescent="0.2">
      <c r="A23" s="3" t="s">
        <v>45</v>
      </c>
      <c r="B23"/>
      <c r="D23" s="3">
        <f>ABS(D21-D22)</f>
        <v>0</v>
      </c>
      <c r="E23" s="3"/>
      <c r="G23" s="3">
        <f>ABS(G21-G22)</f>
        <v>0</v>
      </c>
      <c r="H23" s="3"/>
      <c r="J23" s="3">
        <f>ABS(J21-J22)</f>
        <v>0</v>
      </c>
      <c r="M23" s="3">
        <f>ABS(M21-M22)</f>
        <v>0</v>
      </c>
    </row>
    <row r="24" spans="1:14" x14ac:dyDescent="0.2">
      <c r="A24" s="3" t="s">
        <v>26</v>
      </c>
      <c r="B24"/>
      <c r="D24" s="3" t="e">
        <f>ABS(D23/D22)*100</f>
        <v>#DIV/0!</v>
      </c>
      <c r="E24" s="3"/>
      <c r="G24" s="3" t="e">
        <f>ABS(G23/G22)*100</f>
        <v>#DIV/0!</v>
      </c>
      <c r="H24" s="3"/>
      <c r="J24" s="3" t="e">
        <f>ABS(J23/J22)*100</f>
        <v>#DIV/0!</v>
      </c>
      <c r="M24" s="3" t="e">
        <f>ABS(M23/M22)*100</f>
        <v>#DIV/0!</v>
      </c>
    </row>
    <row r="25" spans="1:14" x14ac:dyDescent="0.2">
      <c r="A25" s="42" t="s">
        <v>62</v>
      </c>
      <c r="B25" s="42"/>
      <c r="C25" s="42"/>
      <c r="D25" s="42">
        <v>0.05</v>
      </c>
      <c r="E25" s="42"/>
      <c r="F25" s="42"/>
      <c r="G25" s="42"/>
      <c r="H25" s="42"/>
      <c r="I25" s="42"/>
      <c r="J25" s="42"/>
      <c r="K25" s="42"/>
      <c r="L25" s="42"/>
      <c r="M25" s="42"/>
    </row>
    <row r="26" spans="1:14" x14ac:dyDescent="0.2">
      <c r="A26" t="s">
        <v>61</v>
      </c>
      <c r="D26" s="41">
        <f>IF(D21=0,30,IF(D24&gt;D25,1,0))</f>
        <v>30</v>
      </c>
      <c r="E26" s="3"/>
      <c r="G26" s="41">
        <f>IF(G21=0,30,IF(G24&gt;D25,1,0))</f>
        <v>30</v>
      </c>
      <c r="H26" s="3"/>
      <c r="J26" s="41">
        <f>IF(B9&lt;3,0,IF(J21=0,30,IF(J24&gt;D25,1,0)))</f>
        <v>0</v>
      </c>
      <c r="M26" s="41">
        <f>IF(B9&lt;4,0,IF(M21=0,30,IF(M24&gt;M25,1,0)))</f>
        <v>0</v>
      </c>
    </row>
    <row r="27" spans="1:14" x14ac:dyDescent="0.2">
      <c r="B27"/>
    </row>
    <row r="28" spans="1:14" x14ac:dyDescent="0.2">
      <c r="A28" s="10" t="s">
        <v>49</v>
      </c>
      <c r="B28"/>
      <c r="D28" s="40">
        <f>'Unknown Titration'!D18</f>
        <v>0</v>
      </c>
      <c r="E28" s="3" t="str">
        <f xml:space="preserve"> IF(D28=0,"",IF(D31&lt;D32,"","X"))</f>
        <v/>
      </c>
      <c r="G28" s="40">
        <f>'Unknown Titration'!G18</f>
        <v>0</v>
      </c>
      <c r="H28" s="3" t="str">
        <f xml:space="preserve"> IF(D28=0,"",IF(G28=0,"",IF(G31&lt;D32,"","X")))</f>
        <v/>
      </c>
      <c r="J28" s="40">
        <f>'Unknown Titration'!J18</f>
        <v>0</v>
      </c>
      <c r="K28" s="3" t="str">
        <f xml:space="preserve"> IF(D28=0,"",IF(J28=0,"",IF(J31&lt;D32,"","X")))</f>
        <v/>
      </c>
      <c r="M28" s="40">
        <f>'Unknown Titration'!M18</f>
        <v>0</v>
      </c>
      <c r="N28" s="3" t="str">
        <f xml:space="preserve"> IF(D28=0,"",IF(M28=0,"",IF(M31&lt;D32,"","X")))</f>
        <v/>
      </c>
    </row>
    <row r="29" spans="1:14" x14ac:dyDescent="0.2">
      <c r="A29" s="3" t="s">
        <v>47</v>
      </c>
      <c r="B29"/>
      <c r="D29" s="3" t="e">
        <f>D22*$B$7/1000</f>
        <v>#VALUE!</v>
      </c>
      <c r="E29" s="3"/>
      <c r="G29" s="3" t="e">
        <f>G22*$B$7/1000</f>
        <v>#VALUE!</v>
      </c>
      <c r="H29" s="3"/>
      <c r="J29" s="3" t="e">
        <f>J22*$B$7/1000</f>
        <v>#VALUE!</v>
      </c>
      <c r="M29" s="3" t="e">
        <f>M22*$B$7/1000</f>
        <v>#VALUE!</v>
      </c>
    </row>
    <row r="30" spans="1:14" x14ac:dyDescent="0.2">
      <c r="A30" s="3" t="s">
        <v>45</v>
      </c>
      <c r="B30"/>
      <c r="D30" s="3" t="e">
        <f>ABS(D28-D29)</f>
        <v>#VALUE!</v>
      </c>
      <c r="E30" s="3"/>
      <c r="G30" s="3" t="e">
        <f>ABS(G28-G29)</f>
        <v>#VALUE!</v>
      </c>
      <c r="H30" s="3"/>
      <c r="J30" s="3" t="e">
        <f>ABS(J28-J29)</f>
        <v>#VALUE!</v>
      </c>
      <c r="M30" s="3" t="e">
        <f>ABS(M28-M29)</f>
        <v>#VALUE!</v>
      </c>
    </row>
    <row r="31" spans="1:14" x14ac:dyDescent="0.2">
      <c r="A31" s="3" t="s">
        <v>26</v>
      </c>
      <c r="B31"/>
      <c r="D31" s="3" t="e">
        <f>ABS(D30/D29)*100</f>
        <v>#VALUE!</v>
      </c>
      <c r="E31" s="3"/>
      <c r="G31" s="3" t="e">
        <f>ABS(G30/G29)*100</f>
        <v>#VALUE!</v>
      </c>
      <c r="H31" s="3"/>
      <c r="J31" s="3" t="e">
        <f>ABS(J30/J29)*100</f>
        <v>#VALUE!</v>
      </c>
      <c r="M31" s="3" t="e">
        <f>ABS(M30/M29)*100</f>
        <v>#VALUE!</v>
      </c>
    </row>
    <row r="32" spans="1:14" x14ac:dyDescent="0.2">
      <c r="A32" s="42" t="s">
        <v>62</v>
      </c>
      <c r="B32" s="42"/>
      <c r="C32" s="42"/>
      <c r="D32" s="42">
        <v>1.1000000000000001</v>
      </c>
      <c r="E32" s="42"/>
      <c r="F32" s="42"/>
      <c r="G32" s="42"/>
      <c r="H32" s="42"/>
      <c r="I32" s="42"/>
      <c r="J32" s="42"/>
      <c r="K32" s="42"/>
      <c r="L32" s="42"/>
      <c r="M32" s="42"/>
    </row>
    <row r="33" spans="1:14" x14ac:dyDescent="0.2">
      <c r="A33" t="s">
        <v>61</v>
      </c>
      <c r="D33" s="41">
        <f>IF(D28=0,30,IF(D31&gt;D32,1,0))</f>
        <v>30</v>
      </c>
      <c r="E33" s="3"/>
      <c r="G33" s="41">
        <f>IF(G28=0,30,IF(G31&gt;D32,1,0))</f>
        <v>30</v>
      </c>
      <c r="H33" s="3"/>
      <c r="J33" s="41">
        <f>IF(B9&lt;3,0,IF(J28=0,30,IF(J31&gt;D32,1,0)))</f>
        <v>0</v>
      </c>
      <c r="M33" s="41">
        <f>IF(B9&lt;4,0,IF(M28=0,30,IF(M31&gt;M32,1,0)))</f>
        <v>0</v>
      </c>
    </row>
    <row r="34" spans="1:14" x14ac:dyDescent="0.2">
      <c r="B34"/>
    </row>
    <row r="35" spans="1:14" x14ac:dyDescent="0.2">
      <c r="A35" s="10" t="s">
        <v>54</v>
      </c>
      <c r="B35"/>
      <c r="D35" s="40">
        <f>'Unknown Titration'!D20</f>
        <v>0</v>
      </c>
      <c r="E35" s="3" t="str">
        <f xml:space="preserve"> IF(D35=0,"",IF(D38&lt;D39,"","X"))</f>
        <v/>
      </c>
      <c r="G35" s="40">
        <f>'Unknown Titration'!G20</f>
        <v>0</v>
      </c>
      <c r="H35" s="3" t="str">
        <f xml:space="preserve"> IF(D35=0,"",IF(G35=0,"",IF(G38&lt;D39,"","X")))</f>
        <v/>
      </c>
      <c r="J35" s="40">
        <f>'Unknown Titration'!J20</f>
        <v>0</v>
      </c>
      <c r="K35" s="3" t="str">
        <f xml:space="preserve"> IF(D35=0,"",IF(J35=0,"",IF(J38&lt;D39,"","X")))</f>
        <v/>
      </c>
      <c r="M35" s="40">
        <f>'Unknown Titration'!M20</f>
        <v>0</v>
      </c>
      <c r="N35" s="3" t="str">
        <f xml:space="preserve"> IF(D35=0,"",IF(M35=0,"",IF(M38&lt;D39,"","X")))</f>
        <v/>
      </c>
    </row>
    <row r="36" spans="1:14" x14ac:dyDescent="0.2">
      <c r="A36" s="3" t="s">
        <v>47</v>
      </c>
      <c r="B36"/>
      <c r="D36" s="3" t="e">
        <f>D29</f>
        <v>#VALUE!</v>
      </c>
      <c r="E36" s="3"/>
      <c r="G36" s="3" t="e">
        <f>G29</f>
        <v>#VALUE!</v>
      </c>
      <c r="H36" s="3"/>
      <c r="J36" s="3" t="e">
        <f>J29</f>
        <v>#VALUE!</v>
      </c>
      <c r="M36" s="3" t="e">
        <f>M29</f>
        <v>#VALUE!</v>
      </c>
    </row>
    <row r="37" spans="1:14" x14ac:dyDescent="0.2">
      <c r="A37" s="3" t="s">
        <v>45</v>
      </c>
      <c r="B37"/>
      <c r="D37" s="3" t="e">
        <f>ABS(D35-D36)</f>
        <v>#VALUE!</v>
      </c>
      <c r="E37" s="3"/>
      <c r="G37" s="3" t="e">
        <f>ABS(G35-G36)</f>
        <v>#VALUE!</v>
      </c>
      <c r="H37" s="3"/>
      <c r="J37" s="3" t="e">
        <f>ABS(J35-J36)</f>
        <v>#VALUE!</v>
      </c>
      <c r="M37" s="3" t="e">
        <f>ABS(M35-M36)</f>
        <v>#VALUE!</v>
      </c>
    </row>
    <row r="38" spans="1:14" x14ac:dyDescent="0.2">
      <c r="A38" s="3" t="s">
        <v>26</v>
      </c>
      <c r="B38"/>
      <c r="D38" s="3" t="e">
        <f>ABS(D37/D36)*100</f>
        <v>#VALUE!</v>
      </c>
      <c r="E38" s="3"/>
      <c r="G38" s="3" t="e">
        <f>ABS(G37/G36)*100</f>
        <v>#VALUE!</v>
      </c>
      <c r="H38" s="3"/>
      <c r="J38" s="3" t="e">
        <f>ABS(J37/J36)*100</f>
        <v>#VALUE!</v>
      </c>
      <c r="M38" s="3" t="e">
        <f>ABS(M37/M36)*100</f>
        <v>#VALUE!</v>
      </c>
    </row>
    <row r="39" spans="1:14" x14ac:dyDescent="0.2">
      <c r="A39" s="42" t="s">
        <v>62</v>
      </c>
      <c r="B39" s="42"/>
      <c r="C39" s="42"/>
      <c r="D39" s="42">
        <v>1.1000000000000001</v>
      </c>
      <c r="E39" s="42"/>
      <c r="F39" s="42"/>
      <c r="G39" s="42"/>
      <c r="H39" s="42"/>
      <c r="I39" s="42"/>
      <c r="J39" s="42"/>
      <c r="K39" s="42"/>
      <c r="L39" s="42"/>
      <c r="M39" s="42"/>
    </row>
    <row r="40" spans="1:14" x14ac:dyDescent="0.2">
      <c r="A40" t="s">
        <v>61</v>
      </c>
      <c r="D40" s="41">
        <f>IF(D35=0,30,IF(D38&gt;D39,1,0))</f>
        <v>30</v>
      </c>
      <c r="E40" s="3"/>
      <c r="G40" s="41">
        <f>IF(G35=0,30,IF(G38&gt;D39,1,0))</f>
        <v>30</v>
      </c>
      <c r="H40" s="3"/>
      <c r="J40" s="41">
        <f>IF(B9&lt;3,0,IF(J35=0,30,IF(J38&gt;D39,1,0)))</f>
        <v>0</v>
      </c>
      <c r="M40" s="41">
        <f>IF(B9&lt;4,0,IF(M35=0,30,IF(M38&gt;M39,1,0)))</f>
        <v>0</v>
      </c>
    </row>
    <row r="41" spans="1:14" x14ac:dyDescent="0.2">
      <c r="B41"/>
    </row>
    <row r="42" spans="1:14" ht="15.75" x14ac:dyDescent="0.3">
      <c r="A42" s="10" t="s">
        <v>55</v>
      </c>
      <c r="B42"/>
      <c r="D42" s="40">
        <f>'Unknown Titration'!D22</f>
        <v>0</v>
      </c>
      <c r="E42" s="3" t="str">
        <f xml:space="preserve"> IF(D42=0,"",IF(D45&lt;D46,"","X"))</f>
        <v/>
      </c>
      <c r="G42" s="40">
        <f>'Unknown Titration'!G22</f>
        <v>0</v>
      </c>
      <c r="H42" s="3" t="str">
        <f xml:space="preserve"> IF(D42=0,"",IF(G42=0,"",IF(G45&lt;D46,"","X")))</f>
        <v/>
      </c>
      <c r="J42" s="40">
        <f>'Unknown Titration'!J22</f>
        <v>0</v>
      </c>
      <c r="K42" s="3" t="str">
        <f xml:space="preserve"> IF(D42=0,"",IF(J42=0,"",IF(J45&lt;D46,"","X")))</f>
        <v/>
      </c>
      <c r="M42" s="40">
        <f>'Unknown Titration'!M22</f>
        <v>0</v>
      </c>
      <c r="N42" s="3" t="str">
        <f xml:space="preserve"> IF(D42=0,"",IF(M42=0,"",IF(M45&lt;D46,"","X")))</f>
        <v/>
      </c>
    </row>
    <row r="43" spans="1:14" x14ac:dyDescent="0.2">
      <c r="A43" s="3" t="s">
        <v>47</v>
      </c>
      <c r="B43"/>
      <c r="D43" s="3" t="e">
        <f>D36*1000/D13</f>
        <v>#VALUE!</v>
      </c>
      <c r="E43" s="3"/>
      <c r="G43" s="3" t="e">
        <f>G36*1000/G13</f>
        <v>#VALUE!</v>
      </c>
      <c r="H43" s="3"/>
      <c r="J43" s="3" t="e">
        <f>J36*1000/J13</f>
        <v>#VALUE!</v>
      </c>
      <c r="M43" s="3" t="e">
        <f>M36*1000/M13</f>
        <v>#VALUE!</v>
      </c>
    </row>
    <row r="44" spans="1:14" x14ac:dyDescent="0.2">
      <c r="A44" s="3" t="s">
        <v>45</v>
      </c>
      <c r="B44"/>
      <c r="D44" s="3" t="e">
        <f>ABS(D42-D43)</f>
        <v>#VALUE!</v>
      </c>
      <c r="E44" s="3"/>
      <c r="G44" s="3" t="e">
        <f>ABS(G42-G43)</f>
        <v>#VALUE!</v>
      </c>
      <c r="H44" s="3"/>
      <c r="J44" s="3" t="e">
        <f>ABS(J42-J43)</f>
        <v>#VALUE!</v>
      </c>
      <c r="M44" s="3" t="e">
        <f>ABS(M42-M43)</f>
        <v>#VALUE!</v>
      </c>
    </row>
    <row r="45" spans="1:14" x14ac:dyDescent="0.2">
      <c r="A45" s="3" t="s">
        <v>26</v>
      </c>
      <c r="B45"/>
      <c r="D45" s="3" t="e">
        <f>ABS(D44/D43)*100</f>
        <v>#VALUE!</v>
      </c>
      <c r="E45" s="3"/>
      <c r="G45" s="3" t="e">
        <f>ABS(G44/G43)*100</f>
        <v>#VALUE!</v>
      </c>
      <c r="H45" s="3"/>
      <c r="J45" s="3" t="e">
        <f>ABS(J44/J43)*100</f>
        <v>#VALUE!</v>
      </c>
      <c r="M45" s="3" t="e">
        <f>ABS(M44/M43)*100</f>
        <v>#VALUE!</v>
      </c>
    </row>
    <row r="46" spans="1:14" x14ac:dyDescent="0.2">
      <c r="A46" s="42" t="s">
        <v>62</v>
      </c>
      <c r="B46" s="42"/>
      <c r="C46" s="42"/>
      <c r="D46" s="42">
        <v>1.5</v>
      </c>
      <c r="E46" s="42"/>
      <c r="F46" s="42"/>
      <c r="G46" s="42"/>
      <c r="H46" s="42"/>
      <c r="I46" s="42"/>
      <c r="J46" s="42"/>
      <c r="K46" s="42"/>
      <c r="L46" s="42"/>
      <c r="M46" s="42"/>
    </row>
    <row r="47" spans="1:14" x14ac:dyDescent="0.2">
      <c r="A47" t="s">
        <v>61</v>
      </c>
      <c r="D47" s="41">
        <f>IF(D42=0,30,IF(D45&gt;D46,1,0))</f>
        <v>30</v>
      </c>
      <c r="E47" s="3"/>
      <c r="G47" s="41">
        <f>IF(G42=0,30,IF(G45&gt;D46,1,0))</f>
        <v>30</v>
      </c>
      <c r="H47" s="3"/>
      <c r="J47" s="41">
        <f>IF(B9&lt;3,0,IF(J42=0,30,IF(J45&gt;D46,1,0)))</f>
        <v>0</v>
      </c>
      <c r="M47" s="41">
        <f>IF(B9&lt;4,0,IF(M42=0,30,IF(M45&gt;M46,1,0)))</f>
        <v>0</v>
      </c>
    </row>
    <row r="48" spans="1:14" x14ac:dyDescent="0.2">
      <c r="B48"/>
    </row>
    <row r="49" spans="1:13" x14ac:dyDescent="0.2">
      <c r="A49" t="s">
        <v>46</v>
      </c>
      <c r="B49"/>
      <c r="D49" s="40">
        <f>'Unknown Titration'!D24</f>
        <v>0</v>
      </c>
      <c r="E49" s="3" t="str">
        <f xml:space="preserve"> IF(D49=0,"",IF(D52&lt;D53,"","X"))</f>
        <v/>
      </c>
      <c r="F49" s="3" t="str">
        <f>IF(D49=0,"",IF(D62=1,IF(D52&gt;D53,"Did you record the correct number of trials?",""),""))</f>
        <v/>
      </c>
    </row>
    <row r="50" spans="1:13" x14ac:dyDescent="0.2">
      <c r="A50" s="3" t="s">
        <v>47</v>
      </c>
      <c r="B50"/>
      <c r="D50" s="3" t="str">
        <f>IF(B9=4,(D43+G43+J43+M43)/B9,IF(B9=3,(D43+G43+J43)/B9,IF(B9=2,(D43+G43)/B9,"need at least 2 trials")))</f>
        <v>need at least 2 trials</v>
      </c>
      <c r="E50" s="3"/>
    </row>
    <row r="51" spans="1:13" x14ac:dyDescent="0.2">
      <c r="A51" s="3" t="s">
        <v>45</v>
      </c>
      <c r="B51"/>
      <c r="D51" s="3" t="e">
        <f>ABS(D49-D50)</f>
        <v>#VALUE!</v>
      </c>
      <c r="E51" s="3"/>
    </row>
    <row r="52" spans="1:13" x14ac:dyDescent="0.2">
      <c r="A52" s="3" t="s">
        <v>26</v>
      </c>
      <c r="B52"/>
      <c r="D52" s="3" t="e">
        <f>ABS(D51/D50)*100</f>
        <v>#VALUE!</v>
      </c>
      <c r="E52" s="3"/>
    </row>
    <row r="53" spans="1:13" x14ac:dyDescent="0.2">
      <c r="A53" s="42" t="s">
        <v>62</v>
      </c>
      <c r="B53" s="42"/>
      <c r="C53" s="42"/>
      <c r="D53" s="42">
        <v>2</v>
      </c>
      <c r="E53" s="42"/>
      <c r="F53" s="42"/>
      <c r="G53" s="42"/>
      <c r="H53" s="42"/>
      <c r="I53" s="42"/>
      <c r="J53" s="42"/>
      <c r="K53" s="42"/>
      <c r="L53" s="42"/>
      <c r="M53" s="42"/>
    </row>
    <row r="54" spans="1:13" x14ac:dyDescent="0.2">
      <c r="A54" t="s">
        <v>61</v>
      </c>
      <c r="D54" s="41">
        <f>IF(D49=0,30,IF(B9&lt;B57,B58,IF(D52&gt;D53,1,0)))</f>
        <v>30</v>
      </c>
      <c r="E54" s="3"/>
      <c r="G54" s="41"/>
      <c r="H54" s="3"/>
      <c r="J54" s="41"/>
      <c r="M54" s="41"/>
    </row>
    <row r="55" spans="1:13" x14ac:dyDescent="0.2">
      <c r="D55" s="41"/>
      <c r="E55" s="3"/>
      <c r="G55" s="41"/>
      <c r="H55" s="3"/>
      <c r="J55" s="41"/>
      <c r="M55" s="41"/>
    </row>
    <row r="56" spans="1:13" x14ac:dyDescent="0.2">
      <c r="A56" s="37"/>
      <c r="B56" s="15"/>
      <c r="D56" s="41"/>
      <c r="E56" s="3"/>
      <c r="G56" s="41"/>
      <c r="H56" s="3"/>
      <c r="J56" s="41"/>
      <c r="M56" s="41"/>
    </row>
    <row r="57" spans="1:13" x14ac:dyDescent="0.2">
      <c r="A57" s="37" t="s">
        <v>73</v>
      </c>
      <c r="B57" s="15">
        <v>2</v>
      </c>
      <c r="D57" s="41"/>
      <c r="E57" s="3"/>
      <c r="G57" s="41"/>
      <c r="H57" s="3"/>
      <c r="J57" s="41"/>
      <c r="M57" s="41"/>
    </row>
    <row r="58" spans="1:13" x14ac:dyDescent="0.2">
      <c r="A58" s="37" t="s">
        <v>74</v>
      </c>
      <c r="B58" s="15">
        <v>5</v>
      </c>
      <c r="D58" s="41"/>
      <c r="E58" s="3"/>
      <c r="G58" s="41"/>
      <c r="H58" s="3"/>
      <c r="J58" s="41"/>
      <c r="M58" s="41"/>
    </row>
    <row r="59" spans="1:13" x14ac:dyDescent="0.2">
      <c r="D59" s="41"/>
      <c r="E59" s="3"/>
      <c r="G59" s="41"/>
      <c r="H59" s="3"/>
      <c r="J59" s="41"/>
      <c r="M59" s="41"/>
    </row>
    <row r="60" spans="1:13" x14ac:dyDescent="0.2">
      <c r="A60" s="16"/>
      <c r="B60"/>
    </row>
    <row r="61" spans="1:13" x14ac:dyDescent="0.2">
      <c r="A61" s="16"/>
      <c r="B61"/>
    </row>
    <row r="62" spans="1:13" x14ac:dyDescent="0.2">
      <c r="A62" s="16" t="s">
        <v>107</v>
      </c>
      <c r="B62"/>
      <c r="D62">
        <f>D54+D47+G47+J47+M47+D40+G40+J40+M40+D33+G33+J33+M33+D26+G26+J26+M26+D17+G17+J17+M17</f>
        <v>330</v>
      </c>
    </row>
    <row r="63" spans="1:13" x14ac:dyDescent="0.2">
      <c r="A63" s="16"/>
      <c r="B63"/>
    </row>
    <row r="64" spans="1:13" x14ac:dyDescent="0.2">
      <c r="A64" s="16"/>
      <c r="B64"/>
    </row>
    <row r="65" spans="1:4" x14ac:dyDescent="0.2">
      <c r="A65" s="16" t="s">
        <v>108</v>
      </c>
      <c r="D65" s="17" t="str">
        <f>IF(D62&lt;30,D49,"complete unknown titration page")</f>
        <v>complete unknown titration page</v>
      </c>
    </row>
    <row r="66" spans="1:4" x14ac:dyDescent="0.2">
      <c r="A66" s="16"/>
      <c r="B66"/>
    </row>
    <row r="67" spans="1:4" x14ac:dyDescent="0.2">
      <c r="A67" s="16"/>
      <c r="B67"/>
    </row>
    <row r="68" spans="1:4" x14ac:dyDescent="0.2">
      <c r="A68" s="16"/>
      <c r="B68"/>
    </row>
    <row r="69" spans="1:4" x14ac:dyDescent="0.2">
      <c r="A69" s="16"/>
      <c r="B69"/>
    </row>
    <row r="70" spans="1:4" x14ac:dyDescent="0.2">
      <c r="A70" s="16"/>
      <c r="B70"/>
    </row>
    <row r="71" spans="1:4" x14ac:dyDescent="0.2">
      <c r="A71" s="16"/>
      <c r="B71"/>
    </row>
    <row r="72" spans="1:4" x14ac:dyDescent="0.2">
      <c r="A72" s="16"/>
      <c r="B72"/>
    </row>
    <row r="73" spans="1:4" x14ac:dyDescent="0.2">
      <c r="A73" s="16"/>
      <c r="B73"/>
    </row>
    <row r="74" spans="1:4" x14ac:dyDescent="0.2">
      <c r="A74" s="16"/>
      <c r="B74"/>
    </row>
    <row r="75" spans="1:4" x14ac:dyDescent="0.2">
      <c r="A75" s="16"/>
      <c r="B75"/>
    </row>
    <row r="76" spans="1:4" x14ac:dyDescent="0.2">
      <c r="A76" s="16"/>
      <c r="B76"/>
    </row>
    <row r="77" spans="1:4" x14ac:dyDescent="0.2">
      <c r="A77" s="16"/>
      <c r="B77"/>
    </row>
    <row r="78" spans="1:4" x14ac:dyDescent="0.2">
      <c r="A78" s="16"/>
      <c r="B78"/>
    </row>
    <row r="79" spans="1:4" x14ac:dyDescent="0.2">
      <c r="A79" s="16"/>
      <c r="B79"/>
    </row>
    <row r="80" spans="1:4" x14ac:dyDescent="0.2">
      <c r="A80" s="16"/>
      <c r="B80"/>
    </row>
    <row r="81" spans="1:2" x14ac:dyDescent="0.2">
      <c r="A81" s="16"/>
      <c r="B81"/>
    </row>
    <row r="82" spans="1:2" x14ac:dyDescent="0.2">
      <c r="A82" s="16"/>
      <c r="B82"/>
    </row>
    <row r="83" spans="1:2" x14ac:dyDescent="0.2">
      <c r="A83" s="16"/>
      <c r="B83"/>
    </row>
    <row r="84" spans="1:2" x14ac:dyDescent="0.2">
      <c r="A84" s="16"/>
      <c r="B84"/>
    </row>
    <row r="85" spans="1:2" x14ac:dyDescent="0.2">
      <c r="A85" s="16"/>
      <c r="B85"/>
    </row>
    <row r="86" spans="1:2" x14ac:dyDescent="0.2">
      <c r="A86" s="16"/>
      <c r="B86"/>
    </row>
    <row r="87" spans="1:2" x14ac:dyDescent="0.2">
      <c r="A87" s="16"/>
      <c r="B87"/>
    </row>
    <row r="88" spans="1:2" x14ac:dyDescent="0.2">
      <c r="A88" s="16"/>
      <c r="B88"/>
    </row>
    <row r="89" spans="1:2" x14ac:dyDescent="0.2">
      <c r="A89" s="16"/>
      <c r="B89"/>
    </row>
    <row r="90" spans="1:2" x14ac:dyDescent="0.2">
      <c r="A90" s="16"/>
      <c r="B90"/>
    </row>
    <row r="91" spans="1:2" x14ac:dyDescent="0.2">
      <c r="A91" s="16"/>
      <c r="B91"/>
    </row>
    <row r="92" spans="1:2" x14ac:dyDescent="0.2">
      <c r="A92" s="16"/>
      <c r="B92"/>
    </row>
    <row r="93" spans="1:2" x14ac:dyDescent="0.2">
      <c r="A93" s="16"/>
      <c r="B93"/>
    </row>
    <row r="94" spans="1:2" x14ac:dyDescent="0.2">
      <c r="A94" s="16"/>
      <c r="B94"/>
    </row>
    <row r="95" spans="1:2" x14ac:dyDescent="0.2">
      <c r="A95" s="16"/>
      <c r="B95"/>
    </row>
    <row r="96" spans="1:2" x14ac:dyDescent="0.2">
      <c r="A96" s="16"/>
      <c r="B96"/>
    </row>
    <row r="97" spans="1:2" x14ac:dyDescent="0.2">
      <c r="A97" s="16"/>
      <c r="B97"/>
    </row>
    <row r="98" spans="1:2" x14ac:dyDescent="0.2">
      <c r="A98" s="16"/>
      <c r="B98"/>
    </row>
    <row r="99" spans="1:2" x14ac:dyDescent="0.2">
      <c r="A99" s="16"/>
      <c r="B99"/>
    </row>
    <row r="100" spans="1:2" x14ac:dyDescent="0.2">
      <c r="A100" s="16"/>
      <c r="B100"/>
    </row>
    <row r="101" spans="1:2" x14ac:dyDescent="0.2">
      <c r="A101" s="16"/>
      <c r="B101"/>
    </row>
    <row r="102" spans="1:2" x14ac:dyDescent="0.2">
      <c r="A102" s="16"/>
      <c r="B102"/>
    </row>
    <row r="103" spans="1:2" x14ac:dyDescent="0.2">
      <c r="A103" s="16"/>
      <c r="B103"/>
    </row>
    <row r="104" spans="1:2" x14ac:dyDescent="0.2">
      <c r="A104" s="16"/>
      <c r="B104"/>
    </row>
    <row r="105" spans="1:2" x14ac:dyDescent="0.2">
      <c r="A105" s="16"/>
      <c r="B105"/>
    </row>
    <row r="106" spans="1:2" x14ac:dyDescent="0.2">
      <c r="A106" s="16"/>
      <c r="B106"/>
    </row>
    <row r="107" spans="1:2" x14ac:dyDescent="0.2">
      <c r="A107" s="16"/>
      <c r="B107"/>
    </row>
    <row r="108" spans="1:2" x14ac:dyDescent="0.2">
      <c r="A108" s="16"/>
      <c r="B108"/>
    </row>
    <row r="109" spans="1:2" x14ac:dyDescent="0.2">
      <c r="A109" s="16"/>
      <c r="B109"/>
    </row>
    <row r="110" spans="1:2" x14ac:dyDescent="0.2">
      <c r="A110" s="16"/>
      <c r="B110"/>
    </row>
    <row r="111" spans="1:2" x14ac:dyDescent="0.2">
      <c r="A111" s="16"/>
      <c r="B111"/>
    </row>
    <row r="112" spans="1:2" x14ac:dyDescent="0.2">
      <c r="A112" s="16"/>
      <c r="B112"/>
    </row>
    <row r="113" spans="1:2" x14ac:dyDescent="0.2">
      <c r="A113" s="16"/>
      <c r="B113"/>
    </row>
    <row r="114" spans="1:2" x14ac:dyDescent="0.2">
      <c r="A114" s="16"/>
      <c r="B114"/>
    </row>
    <row r="115" spans="1:2" x14ac:dyDescent="0.2">
      <c r="A115" s="16"/>
      <c r="B115"/>
    </row>
    <row r="116" spans="1:2" x14ac:dyDescent="0.2">
      <c r="A116" s="16"/>
      <c r="B116"/>
    </row>
    <row r="117" spans="1:2" x14ac:dyDescent="0.2">
      <c r="A117" s="16"/>
      <c r="B117"/>
    </row>
    <row r="118" spans="1:2" x14ac:dyDescent="0.2">
      <c r="A118" s="16"/>
      <c r="B118"/>
    </row>
    <row r="119" spans="1:2" x14ac:dyDescent="0.2">
      <c r="A119" s="16"/>
      <c r="B119"/>
    </row>
    <row r="120" spans="1:2" x14ac:dyDescent="0.2">
      <c r="A120" s="16"/>
      <c r="B120"/>
    </row>
    <row r="121" spans="1:2" x14ac:dyDescent="0.2">
      <c r="A121" s="16"/>
      <c r="B121"/>
    </row>
    <row r="122" spans="1:2" x14ac:dyDescent="0.2">
      <c r="A122" s="16"/>
      <c r="B122"/>
    </row>
    <row r="123" spans="1:2" x14ac:dyDescent="0.2">
      <c r="A123" s="16"/>
      <c r="B123"/>
    </row>
    <row r="124" spans="1:2" x14ac:dyDescent="0.2">
      <c r="A124" s="16"/>
      <c r="B124"/>
    </row>
    <row r="125" spans="1:2" x14ac:dyDescent="0.2">
      <c r="A125" s="16"/>
      <c r="B125"/>
    </row>
    <row r="126" spans="1:2" x14ac:dyDescent="0.2">
      <c r="A126" s="16"/>
      <c r="B126"/>
    </row>
    <row r="127" spans="1:2" x14ac:dyDescent="0.2">
      <c r="A127" s="16"/>
      <c r="B127"/>
    </row>
    <row r="128" spans="1:2" x14ac:dyDescent="0.2">
      <c r="A128" s="16"/>
      <c r="B128"/>
    </row>
    <row r="129" spans="1:2" x14ac:dyDescent="0.2">
      <c r="A129" s="16"/>
      <c r="B129"/>
    </row>
    <row r="130" spans="1:2" x14ac:dyDescent="0.2">
      <c r="A130" s="16"/>
      <c r="B130"/>
    </row>
    <row r="131" spans="1:2" x14ac:dyDescent="0.2">
      <c r="A131" s="16"/>
      <c r="B131"/>
    </row>
    <row r="132" spans="1:2" x14ac:dyDescent="0.2">
      <c r="A132" s="16"/>
      <c r="B132"/>
    </row>
    <row r="133" spans="1:2" x14ac:dyDescent="0.2">
      <c r="A133" s="16"/>
      <c r="B133"/>
    </row>
    <row r="134" spans="1:2" x14ac:dyDescent="0.2">
      <c r="A134" s="16"/>
      <c r="B134"/>
    </row>
    <row r="135" spans="1:2" x14ac:dyDescent="0.2">
      <c r="A135" s="16"/>
      <c r="B135"/>
    </row>
    <row r="136" spans="1:2" x14ac:dyDescent="0.2">
      <c r="A136" s="16"/>
      <c r="B136"/>
    </row>
    <row r="137" spans="1:2" x14ac:dyDescent="0.2">
      <c r="A137" s="16"/>
      <c r="B137"/>
    </row>
    <row r="138" spans="1:2" x14ac:dyDescent="0.2">
      <c r="A138" s="16"/>
      <c r="B138"/>
    </row>
    <row r="139" spans="1:2" x14ac:dyDescent="0.2">
      <c r="A139" s="16"/>
      <c r="B139"/>
    </row>
    <row r="140" spans="1:2" x14ac:dyDescent="0.2">
      <c r="A140" s="16"/>
      <c r="B140"/>
    </row>
    <row r="141" spans="1:2" x14ac:dyDescent="0.2">
      <c r="A141" s="16"/>
      <c r="B141"/>
    </row>
    <row r="142" spans="1:2" x14ac:dyDescent="0.2">
      <c r="A142" s="16"/>
      <c r="B142"/>
    </row>
    <row r="143" spans="1:2" x14ac:dyDescent="0.2">
      <c r="A143" s="16"/>
      <c r="B143"/>
    </row>
    <row r="144" spans="1:2" x14ac:dyDescent="0.2">
      <c r="A144" s="16"/>
      <c r="B144"/>
    </row>
    <row r="145" spans="1:2" x14ac:dyDescent="0.2">
      <c r="A145" s="16"/>
      <c r="B145"/>
    </row>
    <row r="146" spans="1:2" x14ac:dyDescent="0.2">
      <c r="A146" s="16"/>
      <c r="B146"/>
    </row>
    <row r="147" spans="1:2" x14ac:dyDescent="0.2">
      <c r="A147" s="16"/>
      <c r="B147"/>
    </row>
    <row r="148" spans="1:2" x14ac:dyDescent="0.2">
      <c r="A148" s="16"/>
      <c r="B148"/>
    </row>
    <row r="149" spans="1:2" x14ac:dyDescent="0.2">
      <c r="A149" s="16"/>
      <c r="B149"/>
    </row>
    <row r="150" spans="1:2" x14ac:dyDescent="0.2">
      <c r="A150" s="16"/>
      <c r="B150"/>
    </row>
    <row r="151" spans="1:2" x14ac:dyDescent="0.2">
      <c r="A151" s="16"/>
      <c r="B151"/>
    </row>
    <row r="152" spans="1:2" x14ac:dyDescent="0.2">
      <c r="A152" s="16"/>
      <c r="B152"/>
    </row>
    <row r="153" spans="1:2" x14ac:dyDescent="0.2">
      <c r="A153" s="16"/>
      <c r="B153"/>
    </row>
    <row r="154" spans="1:2" x14ac:dyDescent="0.2">
      <c r="A154" s="16"/>
      <c r="B154"/>
    </row>
    <row r="155" spans="1:2" x14ac:dyDescent="0.2">
      <c r="A155" s="16"/>
      <c r="B155"/>
    </row>
    <row r="156" spans="1:2" x14ac:dyDescent="0.2">
      <c r="A156" s="16"/>
      <c r="B156"/>
    </row>
    <row r="157" spans="1:2" x14ac:dyDescent="0.2">
      <c r="A157" s="16"/>
      <c r="B157"/>
    </row>
    <row r="158" spans="1:2" x14ac:dyDescent="0.2">
      <c r="A158" s="16"/>
      <c r="B158"/>
    </row>
    <row r="159" spans="1:2" x14ac:dyDescent="0.2">
      <c r="A159" s="16"/>
      <c r="B159"/>
    </row>
    <row r="160" spans="1:2" x14ac:dyDescent="0.2">
      <c r="A160" s="16"/>
      <c r="B160"/>
    </row>
    <row r="161" spans="1:2" x14ac:dyDescent="0.2">
      <c r="A161" s="16"/>
      <c r="B161"/>
    </row>
    <row r="162" spans="1:2" x14ac:dyDescent="0.2">
      <c r="A162" s="16"/>
      <c r="B162"/>
    </row>
    <row r="163" spans="1:2" x14ac:dyDescent="0.2">
      <c r="A163" s="16"/>
      <c r="B163"/>
    </row>
    <row r="164" spans="1:2" x14ac:dyDescent="0.2">
      <c r="A164" s="16"/>
      <c r="B164"/>
    </row>
    <row r="165" spans="1:2" x14ac:dyDescent="0.2">
      <c r="A165" s="16"/>
      <c r="B165"/>
    </row>
    <row r="166" spans="1:2" x14ac:dyDescent="0.2">
      <c r="A166" s="16"/>
      <c r="B166"/>
    </row>
    <row r="167" spans="1:2" x14ac:dyDescent="0.2">
      <c r="A167" s="16"/>
      <c r="B167"/>
    </row>
    <row r="168" spans="1:2" x14ac:dyDescent="0.2">
      <c r="A168" s="16"/>
      <c r="B168"/>
    </row>
    <row r="169" spans="1:2" x14ac:dyDescent="0.2">
      <c r="A169" s="16"/>
      <c r="B169"/>
    </row>
    <row r="170" spans="1:2" x14ac:dyDescent="0.2">
      <c r="A170" s="16"/>
      <c r="B170"/>
    </row>
    <row r="171" spans="1:2" x14ac:dyDescent="0.2">
      <c r="A171" s="16"/>
      <c r="B171"/>
    </row>
    <row r="172" spans="1:2" x14ac:dyDescent="0.2">
      <c r="A172" s="16"/>
      <c r="B172"/>
    </row>
    <row r="173" spans="1:2" x14ac:dyDescent="0.2">
      <c r="A173" s="16"/>
      <c r="B173"/>
    </row>
    <row r="174" spans="1:2" x14ac:dyDescent="0.2">
      <c r="A174" s="16"/>
      <c r="B174"/>
    </row>
    <row r="175" spans="1:2" x14ac:dyDescent="0.2">
      <c r="A175" s="16"/>
      <c r="B175"/>
    </row>
    <row r="176" spans="1:2" x14ac:dyDescent="0.2">
      <c r="A176" s="16"/>
      <c r="B176"/>
    </row>
    <row r="177" spans="1:2" x14ac:dyDescent="0.2">
      <c r="A177" s="16"/>
      <c r="B177"/>
    </row>
    <row r="178" spans="1:2" x14ac:dyDescent="0.2">
      <c r="A178" s="16"/>
      <c r="B178"/>
    </row>
    <row r="179" spans="1:2" x14ac:dyDescent="0.2">
      <c r="A179" s="16"/>
      <c r="B179"/>
    </row>
    <row r="180" spans="1:2" x14ac:dyDescent="0.2">
      <c r="A180" s="16"/>
      <c r="B180"/>
    </row>
    <row r="181" spans="1:2" x14ac:dyDescent="0.2">
      <c r="A181" s="16"/>
      <c r="B181"/>
    </row>
    <row r="182" spans="1:2" x14ac:dyDescent="0.2">
      <c r="A182" s="16"/>
      <c r="B182"/>
    </row>
    <row r="183" spans="1:2" x14ac:dyDescent="0.2">
      <c r="A183" s="16"/>
      <c r="B183"/>
    </row>
    <row r="184" spans="1:2" x14ac:dyDescent="0.2">
      <c r="A184" s="16"/>
      <c r="B184"/>
    </row>
    <row r="185" spans="1:2" x14ac:dyDescent="0.2">
      <c r="A185" s="16"/>
      <c r="B185"/>
    </row>
    <row r="186" spans="1:2" x14ac:dyDescent="0.2">
      <c r="A186" s="16"/>
      <c r="B186"/>
    </row>
    <row r="187" spans="1:2" x14ac:dyDescent="0.2">
      <c r="A187" s="16"/>
      <c r="B187"/>
    </row>
    <row r="188" spans="1:2" x14ac:dyDescent="0.2">
      <c r="A188" s="16"/>
      <c r="B188"/>
    </row>
    <row r="189" spans="1:2" x14ac:dyDescent="0.2">
      <c r="A189" s="16"/>
      <c r="B189"/>
    </row>
    <row r="190" spans="1:2" x14ac:dyDescent="0.2">
      <c r="A190" s="16"/>
      <c r="B190"/>
    </row>
    <row r="191" spans="1:2" x14ac:dyDescent="0.2">
      <c r="A191" s="16"/>
      <c r="B191"/>
    </row>
    <row r="192" spans="1:2" x14ac:dyDescent="0.2">
      <c r="A192" s="16"/>
      <c r="B192"/>
    </row>
    <row r="193" spans="1:2" x14ac:dyDescent="0.2">
      <c r="A193" s="16"/>
      <c r="B193"/>
    </row>
    <row r="194" spans="1:2" x14ac:dyDescent="0.2">
      <c r="A194" s="16"/>
      <c r="B194"/>
    </row>
    <row r="195" spans="1:2" x14ac:dyDescent="0.2">
      <c r="A195" s="16"/>
      <c r="B195"/>
    </row>
    <row r="196" spans="1:2" x14ac:dyDescent="0.2">
      <c r="A196" s="16"/>
      <c r="B196"/>
    </row>
    <row r="197" spans="1:2" x14ac:dyDescent="0.2">
      <c r="A197" s="16"/>
      <c r="B197"/>
    </row>
    <row r="198" spans="1:2" x14ac:dyDescent="0.2">
      <c r="A198" s="16"/>
      <c r="B198"/>
    </row>
    <row r="199" spans="1:2" x14ac:dyDescent="0.2">
      <c r="A199" s="16"/>
      <c r="B199"/>
    </row>
    <row r="200" spans="1:2" x14ac:dyDescent="0.2">
      <c r="A200" s="16"/>
      <c r="B200"/>
    </row>
    <row r="201" spans="1:2" x14ac:dyDescent="0.2">
      <c r="A201" s="16"/>
      <c r="B201"/>
    </row>
    <row r="202" spans="1:2" x14ac:dyDescent="0.2">
      <c r="A202" s="16"/>
      <c r="B202"/>
    </row>
    <row r="203" spans="1:2" x14ac:dyDescent="0.2">
      <c r="A203" s="16"/>
      <c r="B203"/>
    </row>
    <row r="204" spans="1:2" x14ac:dyDescent="0.2">
      <c r="A204" s="16"/>
      <c r="B204"/>
    </row>
    <row r="205" spans="1:2" x14ac:dyDescent="0.2">
      <c r="A205" s="16"/>
      <c r="B205"/>
    </row>
    <row r="206" spans="1:2" x14ac:dyDescent="0.2">
      <c r="A206" s="16"/>
      <c r="B206"/>
    </row>
    <row r="207" spans="1:2" x14ac:dyDescent="0.2">
      <c r="A207" s="16"/>
      <c r="B207"/>
    </row>
    <row r="208" spans="1:2" x14ac:dyDescent="0.2">
      <c r="A208" s="16"/>
      <c r="B208"/>
    </row>
    <row r="209" spans="1:2" x14ac:dyDescent="0.2">
      <c r="A209" s="16"/>
      <c r="B209"/>
    </row>
    <row r="210" spans="1:2" x14ac:dyDescent="0.2">
      <c r="A210" s="16"/>
      <c r="B210"/>
    </row>
    <row r="211" spans="1:2" x14ac:dyDescent="0.2">
      <c r="A211" s="16"/>
      <c r="B211"/>
    </row>
    <row r="212" spans="1:2" x14ac:dyDescent="0.2">
      <c r="A212" s="16"/>
      <c r="B212"/>
    </row>
    <row r="213" spans="1:2" x14ac:dyDescent="0.2">
      <c r="A213" s="16"/>
      <c r="B213"/>
    </row>
    <row r="214" spans="1:2" x14ac:dyDescent="0.2">
      <c r="A214" s="16"/>
      <c r="B214"/>
    </row>
    <row r="215" spans="1:2" x14ac:dyDescent="0.2">
      <c r="A215" s="16"/>
      <c r="B215"/>
    </row>
    <row r="216" spans="1:2" x14ac:dyDescent="0.2">
      <c r="A216" s="16"/>
      <c r="B216"/>
    </row>
    <row r="217" spans="1:2" x14ac:dyDescent="0.2">
      <c r="A217" s="16"/>
      <c r="B217"/>
    </row>
    <row r="218" spans="1:2" x14ac:dyDescent="0.2">
      <c r="A218" s="16"/>
      <c r="B218"/>
    </row>
    <row r="219" spans="1:2" x14ac:dyDescent="0.2">
      <c r="A219" s="16"/>
      <c r="B219"/>
    </row>
    <row r="220" spans="1:2" x14ac:dyDescent="0.2">
      <c r="A220" s="16"/>
      <c r="B220"/>
    </row>
    <row r="221" spans="1:2" x14ac:dyDescent="0.2">
      <c r="A221" s="16"/>
      <c r="B221"/>
    </row>
    <row r="222" spans="1:2" x14ac:dyDescent="0.2">
      <c r="A222" s="16"/>
      <c r="B222"/>
    </row>
    <row r="223" spans="1:2" x14ac:dyDescent="0.2">
      <c r="A223" s="16"/>
      <c r="B223"/>
    </row>
    <row r="224" spans="1:2" x14ac:dyDescent="0.2">
      <c r="A224" s="16"/>
      <c r="B224"/>
    </row>
    <row r="225" spans="1:2" x14ac:dyDescent="0.2">
      <c r="A225" s="16"/>
      <c r="B225"/>
    </row>
    <row r="226" spans="1:2" x14ac:dyDescent="0.2">
      <c r="A226" s="16"/>
      <c r="B226"/>
    </row>
    <row r="227" spans="1:2" x14ac:dyDescent="0.2">
      <c r="A227" s="16"/>
      <c r="B227"/>
    </row>
    <row r="228" spans="1:2" x14ac:dyDescent="0.2">
      <c r="A228" s="16"/>
      <c r="B228"/>
    </row>
    <row r="229" spans="1:2" x14ac:dyDescent="0.2">
      <c r="A229" s="16"/>
      <c r="B229"/>
    </row>
    <row r="230" spans="1:2" x14ac:dyDescent="0.2">
      <c r="A230" s="16"/>
      <c r="B230"/>
    </row>
    <row r="231" spans="1:2" x14ac:dyDescent="0.2">
      <c r="A231" s="16"/>
      <c r="B231"/>
    </row>
    <row r="232" spans="1:2" x14ac:dyDescent="0.2">
      <c r="A232" s="16"/>
      <c r="B232"/>
    </row>
    <row r="233" spans="1:2" x14ac:dyDescent="0.2">
      <c r="A233" s="16"/>
      <c r="B233"/>
    </row>
    <row r="234" spans="1:2" x14ac:dyDescent="0.2">
      <c r="A234" s="16"/>
      <c r="B234"/>
    </row>
    <row r="235" spans="1:2" x14ac:dyDescent="0.2">
      <c r="A235" s="16"/>
      <c r="B235"/>
    </row>
    <row r="236" spans="1:2" x14ac:dyDescent="0.2">
      <c r="A236" s="16"/>
      <c r="B236"/>
    </row>
    <row r="237" spans="1:2" x14ac:dyDescent="0.2">
      <c r="A237" s="16"/>
      <c r="B237"/>
    </row>
    <row r="238" spans="1:2" x14ac:dyDescent="0.2">
      <c r="A238" s="16"/>
      <c r="B238"/>
    </row>
    <row r="239" spans="1:2" x14ac:dyDescent="0.2">
      <c r="A239" s="16"/>
      <c r="B239"/>
    </row>
    <row r="240" spans="1:2" x14ac:dyDescent="0.2">
      <c r="A240" s="16"/>
      <c r="B240"/>
    </row>
    <row r="241" spans="1:2" x14ac:dyDescent="0.2">
      <c r="A241" s="16"/>
      <c r="B241"/>
    </row>
    <row r="242" spans="1:2" x14ac:dyDescent="0.2">
      <c r="A242" s="16"/>
      <c r="B242"/>
    </row>
    <row r="243" spans="1:2" x14ac:dyDescent="0.2">
      <c r="A243" s="16"/>
      <c r="B243"/>
    </row>
    <row r="244" spans="1:2" x14ac:dyDescent="0.2">
      <c r="A244" s="16"/>
      <c r="B244"/>
    </row>
    <row r="245" spans="1:2" x14ac:dyDescent="0.2">
      <c r="A245" s="16"/>
      <c r="B245"/>
    </row>
    <row r="246" spans="1:2" x14ac:dyDescent="0.2">
      <c r="A246" s="16"/>
      <c r="B246"/>
    </row>
    <row r="247" spans="1:2" x14ac:dyDescent="0.2">
      <c r="A247" s="16"/>
      <c r="B247"/>
    </row>
    <row r="248" spans="1:2" x14ac:dyDescent="0.2">
      <c r="A248" s="16"/>
      <c r="B248"/>
    </row>
    <row r="249" spans="1:2" x14ac:dyDescent="0.2">
      <c r="A249" s="16"/>
      <c r="B249"/>
    </row>
    <row r="250" spans="1:2" x14ac:dyDescent="0.2">
      <c r="A250" s="16"/>
      <c r="B250"/>
    </row>
    <row r="251" spans="1:2" x14ac:dyDescent="0.2">
      <c r="A251" s="16"/>
      <c r="B251"/>
    </row>
    <row r="252" spans="1:2" x14ac:dyDescent="0.2">
      <c r="A252" s="16"/>
      <c r="B252"/>
    </row>
    <row r="253" spans="1:2" x14ac:dyDescent="0.2">
      <c r="A253" s="16"/>
      <c r="B253"/>
    </row>
    <row r="254" spans="1:2" x14ac:dyDescent="0.2">
      <c r="A254" s="16"/>
      <c r="B254"/>
    </row>
    <row r="255" spans="1:2" x14ac:dyDescent="0.2">
      <c r="A255" s="16"/>
      <c r="B255"/>
    </row>
    <row r="256" spans="1:2" x14ac:dyDescent="0.2">
      <c r="A256" s="16"/>
      <c r="B256"/>
    </row>
    <row r="257" spans="1:2" x14ac:dyDescent="0.2">
      <c r="A257" s="16"/>
      <c r="B257"/>
    </row>
    <row r="258" spans="1:2" x14ac:dyDescent="0.2">
      <c r="A258" s="16"/>
      <c r="B258"/>
    </row>
    <row r="259" spans="1:2" x14ac:dyDescent="0.2">
      <c r="A259" s="16"/>
      <c r="B259"/>
    </row>
    <row r="260" spans="1:2" x14ac:dyDescent="0.2">
      <c r="A260" s="16"/>
      <c r="B260"/>
    </row>
    <row r="261" spans="1:2" x14ac:dyDescent="0.2">
      <c r="A261" s="16"/>
      <c r="B261"/>
    </row>
    <row r="262" spans="1:2" x14ac:dyDescent="0.2">
      <c r="A262" s="16"/>
      <c r="B262"/>
    </row>
    <row r="263" spans="1:2" x14ac:dyDescent="0.2">
      <c r="A263" s="16"/>
      <c r="B263"/>
    </row>
    <row r="264" spans="1:2" x14ac:dyDescent="0.2">
      <c r="A264" s="16"/>
      <c r="B264"/>
    </row>
    <row r="265" spans="1:2" x14ac:dyDescent="0.2">
      <c r="A265" s="16"/>
      <c r="B265"/>
    </row>
    <row r="266" spans="1:2" x14ac:dyDescent="0.2">
      <c r="A266" s="16"/>
      <c r="B266"/>
    </row>
    <row r="267" spans="1:2" x14ac:dyDescent="0.2">
      <c r="A267" s="16"/>
      <c r="B267"/>
    </row>
    <row r="268" spans="1:2" x14ac:dyDescent="0.2">
      <c r="A268" s="16"/>
      <c r="B268"/>
    </row>
    <row r="269" spans="1:2" x14ac:dyDescent="0.2">
      <c r="A269" s="16"/>
      <c r="B269"/>
    </row>
    <row r="270" spans="1:2" x14ac:dyDescent="0.2">
      <c r="A270" s="16"/>
      <c r="B270"/>
    </row>
    <row r="271" spans="1:2" x14ac:dyDescent="0.2">
      <c r="A271" s="16"/>
      <c r="B271"/>
    </row>
    <row r="272" spans="1:2" x14ac:dyDescent="0.2">
      <c r="A272" s="16"/>
      <c r="B272"/>
    </row>
    <row r="273" spans="1:2" x14ac:dyDescent="0.2">
      <c r="A273" s="16"/>
      <c r="B273"/>
    </row>
    <row r="274" spans="1:2" x14ac:dyDescent="0.2">
      <c r="A274" s="16"/>
      <c r="B274"/>
    </row>
    <row r="275" spans="1:2" x14ac:dyDescent="0.2">
      <c r="A275" s="16"/>
      <c r="B275"/>
    </row>
    <row r="276" spans="1:2" x14ac:dyDescent="0.2">
      <c r="A276" s="16"/>
      <c r="B276"/>
    </row>
    <row r="277" spans="1:2" x14ac:dyDescent="0.2">
      <c r="A277" s="16"/>
      <c r="B277"/>
    </row>
    <row r="278" spans="1:2" x14ac:dyDescent="0.2">
      <c r="A278" s="16"/>
      <c r="B278"/>
    </row>
    <row r="279" spans="1:2" x14ac:dyDescent="0.2">
      <c r="A279" s="16"/>
      <c r="B279"/>
    </row>
    <row r="280" spans="1:2" x14ac:dyDescent="0.2">
      <c r="A280" s="16"/>
      <c r="B280"/>
    </row>
    <row r="281" spans="1:2" x14ac:dyDescent="0.2">
      <c r="A281" s="16"/>
      <c r="B281"/>
    </row>
    <row r="282" spans="1:2" x14ac:dyDescent="0.2">
      <c r="A282" s="16"/>
      <c r="B282"/>
    </row>
    <row r="283" spans="1:2" x14ac:dyDescent="0.2">
      <c r="A283" s="16"/>
      <c r="B283"/>
    </row>
    <row r="284" spans="1:2" x14ac:dyDescent="0.2">
      <c r="A284" s="16"/>
      <c r="B284"/>
    </row>
    <row r="285" spans="1:2" x14ac:dyDescent="0.2">
      <c r="A285" s="16"/>
      <c r="B285"/>
    </row>
    <row r="286" spans="1:2" x14ac:dyDescent="0.2">
      <c r="A286" s="16"/>
      <c r="B286"/>
    </row>
    <row r="287" spans="1:2" x14ac:dyDescent="0.2">
      <c r="A287" s="16"/>
      <c r="B287"/>
    </row>
    <row r="288" spans="1:2" x14ac:dyDescent="0.2">
      <c r="A288" s="16"/>
      <c r="B288"/>
    </row>
    <row r="289" spans="1:2" x14ac:dyDescent="0.2">
      <c r="A289" s="16"/>
      <c r="B289"/>
    </row>
    <row r="290" spans="1:2" x14ac:dyDescent="0.2">
      <c r="A290" s="16"/>
      <c r="B290"/>
    </row>
    <row r="291" spans="1:2" x14ac:dyDescent="0.2">
      <c r="A291" s="16"/>
      <c r="B291"/>
    </row>
    <row r="292" spans="1:2" x14ac:dyDescent="0.2">
      <c r="A292" s="16"/>
      <c r="B292"/>
    </row>
    <row r="293" spans="1:2" x14ac:dyDescent="0.2">
      <c r="A293" s="16"/>
      <c r="B293"/>
    </row>
    <row r="294" spans="1:2" x14ac:dyDescent="0.2">
      <c r="A294" s="16"/>
      <c r="B294"/>
    </row>
    <row r="295" spans="1:2" x14ac:dyDescent="0.2">
      <c r="A295" s="16"/>
      <c r="B295"/>
    </row>
    <row r="296" spans="1:2" x14ac:dyDescent="0.2">
      <c r="A296" s="16"/>
      <c r="B296"/>
    </row>
    <row r="297" spans="1:2" x14ac:dyDescent="0.2">
      <c r="A297" s="16"/>
      <c r="B297"/>
    </row>
    <row r="298" spans="1:2" x14ac:dyDescent="0.2">
      <c r="A298" s="16"/>
      <c r="B298"/>
    </row>
    <row r="299" spans="1:2" x14ac:dyDescent="0.2">
      <c r="A299" s="16"/>
      <c r="B299"/>
    </row>
    <row r="300" spans="1:2" x14ac:dyDescent="0.2">
      <c r="A300" s="16"/>
      <c r="B300"/>
    </row>
    <row r="301" spans="1:2" x14ac:dyDescent="0.2">
      <c r="A301" s="16"/>
      <c r="B301"/>
    </row>
    <row r="302" spans="1:2" x14ac:dyDescent="0.2">
      <c r="A302" s="16"/>
      <c r="B302"/>
    </row>
    <row r="303" spans="1:2" x14ac:dyDescent="0.2">
      <c r="A303" s="16"/>
      <c r="B303"/>
    </row>
    <row r="304" spans="1:2" x14ac:dyDescent="0.2">
      <c r="A304" s="16"/>
      <c r="B304"/>
    </row>
    <row r="305" spans="1:2" x14ac:dyDescent="0.2">
      <c r="A305" s="16"/>
      <c r="B305"/>
    </row>
    <row r="306" spans="1:2" x14ac:dyDescent="0.2">
      <c r="A306" s="16"/>
      <c r="B306"/>
    </row>
    <row r="307" spans="1:2" x14ac:dyDescent="0.2">
      <c r="A307" s="16"/>
      <c r="B307"/>
    </row>
    <row r="308" spans="1:2" x14ac:dyDescent="0.2">
      <c r="A308" s="16"/>
      <c r="B308"/>
    </row>
    <row r="309" spans="1:2" x14ac:dyDescent="0.2">
      <c r="A309" s="16"/>
      <c r="B309"/>
    </row>
    <row r="310" spans="1:2" x14ac:dyDescent="0.2">
      <c r="A310" s="16"/>
      <c r="B310"/>
    </row>
    <row r="311" spans="1:2" x14ac:dyDescent="0.2">
      <c r="A311" s="16"/>
      <c r="B311"/>
    </row>
    <row r="312" spans="1:2" x14ac:dyDescent="0.2">
      <c r="A312" s="16"/>
      <c r="B312"/>
    </row>
    <row r="313" spans="1:2" x14ac:dyDescent="0.2">
      <c r="A313" s="16"/>
      <c r="B313"/>
    </row>
    <row r="314" spans="1:2" x14ac:dyDescent="0.2">
      <c r="A314" s="16"/>
      <c r="B314"/>
    </row>
    <row r="315" spans="1:2" x14ac:dyDescent="0.2">
      <c r="A315" s="16"/>
      <c r="B315"/>
    </row>
    <row r="316" spans="1:2" x14ac:dyDescent="0.2">
      <c r="A316" s="16"/>
      <c r="B316"/>
    </row>
    <row r="317" spans="1:2" x14ac:dyDescent="0.2">
      <c r="A317" s="16"/>
      <c r="B317"/>
    </row>
    <row r="318" spans="1:2" x14ac:dyDescent="0.2">
      <c r="A318" s="16"/>
      <c r="B318"/>
    </row>
    <row r="319" spans="1:2" x14ac:dyDescent="0.2">
      <c r="A319" s="16"/>
      <c r="B319"/>
    </row>
    <row r="320" spans="1:2" x14ac:dyDescent="0.2">
      <c r="A320" s="16"/>
      <c r="B320"/>
    </row>
    <row r="321" spans="1:2" x14ac:dyDescent="0.2">
      <c r="A321" s="16"/>
      <c r="B321"/>
    </row>
    <row r="322" spans="1:2" x14ac:dyDescent="0.2">
      <c r="A322" s="16"/>
      <c r="B322"/>
    </row>
    <row r="323" spans="1:2" x14ac:dyDescent="0.2">
      <c r="A323" s="16"/>
      <c r="B323"/>
    </row>
    <row r="324" spans="1:2" x14ac:dyDescent="0.2">
      <c r="A324" s="16"/>
      <c r="B324"/>
    </row>
    <row r="325" spans="1:2" x14ac:dyDescent="0.2">
      <c r="A325" s="16"/>
      <c r="B325"/>
    </row>
    <row r="326" spans="1:2" x14ac:dyDescent="0.2">
      <c r="A326" s="16"/>
      <c r="B326"/>
    </row>
    <row r="327" spans="1:2" x14ac:dyDescent="0.2">
      <c r="A327" s="16"/>
      <c r="B327"/>
    </row>
    <row r="328" spans="1:2" x14ac:dyDescent="0.2">
      <c r="A328" s="16"/>
      <c r="B328"/>
    </row>
    <row r="329" spans="1:2" x14ac:dyDescent="0.2">
      <c r="A329" s="16"/>
      <c r="B329"/>
    </row>
    <row r="330" spans="1:2" x14ac:dyDescent="0.2">
      <c r="A330" s="16"/>
      <c r="B330"/>
    </row>
    <row r="331" spans="1:2" x14ac:dyDescent="0.2">
      <c r="A331" s="16"/>
      <c r="B331"/>
    </row>
    <row r="332" spans="1:2" x14ac:dyDescent="0.2">
      <c r="A332" s="16"/>
      <c r="B332"/>
    </row>
    <row r="333" spans="1:2" x14ac:dyDescent="0.2">
      <c r="A333" s="16"/>
      <c r="B333"/>
    </row>
    <row r="334" spans="1:2" x14ac:dyDescent="0.2">
      <c r="A334" s="16"/>
      <c r="B334"/>
    </row>
    <row r="335" spans="1:2" x14ac:dyDescent="0.2">
      <c r="A335" s="16"/>
      <c r="B335"/>
    </row>
    <row r="336" spans="1:2" x14ac:dyDescent="0.2">
      <c r="A336" s="16"/>
      <c r="B336"/>
    </row>
    <row r="337" spans="1:2" x14ac:dyDescent="0.2">
      <c r="A337" s="16"/>
      <c r="B337"/>
    </row>
    <row r="338" spans="1:2" x14ac:dyDescent="0.2">
      <c r="A338" s="16"/>
      <c r="B338"/>
    </row>
    <row r="339" spans="1:2" x14ac:dyDescent="0.2">
      <c r="A339" s="16"/>
      <c r="B339"/>
    </row>
    <row r="340" spans="1:2" x14ac:dyDescent="0.2">
      <c r="A340" s="16"/>
      <c r="B340"/>
    </row>
    <row r="341" spans="1:2" x14ac:dyDescent="0.2">
      <c r="A341" s="16"/>
      <c r="B341"/>
    </row>
    <row r="342" spans="1:2" x14ac:dyDescent="0.2">
      <c r="A342" s="16"/>
      <c r="B342"/>
    </row>
    <row r="343" spans="1:2" x14ac:dyDescent="0.2">
      <c r="A343" s="16"/>
      <c r="B343"/>
    </row>
    <row r="344" spans="1:2" x14ac:dyDescent="0.2">
      <c r="A344" s="16"/>
      <c r="B344"/>
    </row>
    <row r="345" spans="1:2" x14ac:dyDescent="0.2">
      <c r="A345" s="16"/>
      <c r="B345"/>
    </row>
    <row r="346" spans="1:2" x14ac:dyDescent="0.2">
      <c r="A346" s="16"/>
      <c r="B346"/>
    </row>
    <row r="347" spans="1:2" x14ac:dyDescent="0.2">
      <c r="A347" s="16"/>
      <c r="B347"/>
    </row>
    <row r="348" spans="1:2" x14ac:dyDescent="0.2">
      <c r="A348" s="16"/>
      <c r="B348"/>
    </row>
    <row r="349" spans="1:2" x14ac:dyDescent="0.2">
      <c r="A349" s="16"/>
      <c r="B349"/>
    </row>
    <row r="350" spans="1:2" x14ac:dyDescent="0.2">
      <c r="A350" s="16"/>
      <c r="B350"/>
    </row>
    <row r="351" spans="1:2" x14ac:dyDescent="0.2">
      <c r="A351" s="16"/>
      <c r="B351"/>
    </row>
    <row r="352" spans="1:2" x14ac:dyDescent="0.2">
      <c r="A352" s="16"/>
      <c r="B352"/>
    </row>
    <row r="353" spans="1:2" x14ac:dyDescent="0.2">
      <c r="A353" s="16"/>
      <c r="B353"/>
    </row>
    <row r="354" spans="1:2" x14ac:dyDescent="0.2">
      <c r="A354" s="16"/>
      <c r="B354"/>
    </row>
    <row r="355" spans="1:2" x14ac:dyDescent="0.2">
      <c r="A355" s="16"/>
      <c r="B355"/>
    </row>
    <row r="356" spans="1:2" x14ac:dyDescent="0.2">
      <c r="A356" s="16"/>
      <c r="B356"/>
    </row>
    <row r="357" spans="1:2" x14ac:dyDescent="0.2">
      <c r="A357" s="16"/>
      <c r="B357"/>
    </row>
    <row r="358" spans="1:2" x14ac:dyDescent="0.2">
      <c r="A358" s="16"/>
      <c r="B358"/>
    </row>
    <row r="359" spans="1:2" x14ac:dyDescent="0.2">
      <c r="A359" s="16"/>
      <c r="B359"/>
    </row>
    <row r="360" spans="1:2" x14ac:dyDescent="0.2">
      <c r="A360" s="16"/>
      <c r="B360"/>
    </row>
    <row r="361" spans="1:2" x14ac:dyDescent="0.2">
      <c r="A361" s="16"/>
      <c r="B361"/>
    </row>
    <row r="362" spans="1:2" x14ac:dyDescent="0.2">
      <c r="A362" s="16"/>
      <c r="B362"/>
    </row>
    <row r="363" spans="1:2" x14ac:dyDescent="0.2">
      <c r="A363" s="16"/>
      <c r="B363"/>
    </row>
    <row r="364" spans="1:2" x14ac:dyDescent="0.2">
      <c r="A364" s="16"/>
      <c r="B364"/>
    </row>
    <row r="365" spans="1:2" x14ac:dyDescent="0.2">
      <c r="A365" s="16"/>
      <c r="B365"/>
    </row>
    <row r="366" spans="1:2" x14ac:dyDescent="0.2">
      <c r="A366" s="16"/>
      <c r="B366"/>
    </row>
    <row r="367" spans="1:2" x14ac:dyDescent="0.2">
      <c r="A367" s="16"/>
      <c r="B367"/>
    </row>
    <row r="368" spans="1:2" x14ac:dyDescent="0.2">
      <c r="A368" s="16"/>
      <c r="B368"/>
    </row>
    <row r="369" spans="1:2" x14ac:dyDescent="0.2">
      <c r="A369" s="16"/>
      <c r="B369"/>
    </row>
    <row r="370" spans="1:2" x14ac:dyDescent="0.2">
      <c r="A370" s="16"/>
      <c r="B370"/>
    </row>
    <row r="371" spans="1:2" x14ac:dyDescent="0.2">
      <c r="A371" s="16"/>
      <c r="B371"/>
    </row>
    <row r="372" spans="1:2" x14ac:dyDescent="0.2">
      <c r="A372" s="16"/>
      <c r="B372"/>
    </row>
    <row r="373" spans="1:2" x14ac:dyDescent="0.2">
      <c r="A373" s="16"/>
      <c r="B373"/>
    </row>
    <row r="374" spans="1:2" x14ac:dyDescent="0.2">
      <c r="A374" s="16"/>
      <c r="B374"/>
    </row>
    <row r="375" spans="1:2" x14ac:dyDescent="0.2">
      <c r="A375" s="16"/>
      <c r="B375"/>
    </row>
    <row r="376" spans="1:2" x14ac:dyDescent="0.2">
      <c r="A376" s="16"/>
      <c r="B376"/>
    </row>
    <row r="377" spans="1:2" x14ac:dyDescent="0.2">
      <c r="A377" s="16"/>
      <c r="B377"/>
    </row>
    <row r="378" spans="1:2" x14ac:dyDescent="0.2">
      <c r="A378" s="16"/>
      <c r="B378"/>
    </row>
    <row r="379" spans="1:2" x14ac:dyDescent="0.2">
      <c r="A379" s="16"/>
      <c r="B379"/>
    </row>
    <row r="380" spans="1:2" x14ac:dyDescent="0.2">
      <c r="A380" s="16"/>
      <c r="B380"/>
    </row>
    <row r="381" spans="1:2" x14ac:dyDescent="0.2">
      <c r="A381" s="16"/>
      <c r="B381"/>
    </row>
    <row r="382" spans="1:2" x14ac:dyDescent="0.2">
      <c r="A382" s="16"/>
      <c r="B382"/>
    </row>
    <row r="383" spans="1:2" x14ac:dyDescent="0.2">
      <c r="A383" s="16"/>
      <c r="B383"/>
    </row>
    <row r="384" spans="1:2" x14ac:dyDescent="0.2">
      <c r="A384" s="16"/>
      <c r="B384"/>
    </row>
    <row r="385" spans="1:2" x14ac:dyDescent="0.2">
      <c r="A385" s="16"/>
      <c r="B385"/>
    </row>
    <row r="386" spans="1:2" x14ac:dyDescent="0.2">
      <c r="A386" s="16"/>
      <c r="B386"/>
    </row>
    <row r="387" spans="1:2" x14ac:dyDescent="0.2">
      <c r="A387" s="16"/>
      <c r="B387"/>
    </row>
    <row r="388" spans="1:2" x14ac:dyDescent="0.2">
      <c r="A388" s="16"/>
      <c r="B388"/>
    </row>
    <row r="389" spans="1:2" x14ac:dyDescent="0.2">
      <c r="A389" s="16"/>
      <c r="B389"/>
    </row>
    <row r="390" spans="1:2" x14ac:dyDescent="0.2">
      <c r="A390" s="16"/>
      <c r="B390"/>
    </row>
    <row r="391" spans="1:2" x14ac:dyDescent="0.2">
      <c r="A391" s="16"/>
      <c r="B391"/>
    </row>
    <row r="392" spans="1:2" x14ac:dyDescent="0.2">
      <c r="A392" s="16"/>
      <c r="B392"/>
    </row>
    <row r="393" spans="1:2" x14ac:dyDescent="0.2">
      <c r="A393" s="16"/>
      <c r="B393"/>
    </row>
    <row r="394" spans="1:2" x14ac:dyDescent="0.2">
      <c r="A394" s="16"/>
      <c r="B394"/>
    </row>
    <row r="395" spans="1:2" x14ac:dyDescent="0.2">
      <c r="A395" s="16"/>
      <c r="B395"/>
    </row>
    <row r="396" spans="1:2" x14ac:dyDescent="0.2">
      <c r="A396" s="16"/>
      <c r="B396"/>
    </row>
    <row r="397" spans="1:2" x14ac:dyDescent="0.2">
      <c r="A397" s="16"/>
      <c r="B397"/>
    </row>
    <row r="398" spans="1:2" x14ac:dyDescent="0.2">
      <c r="A398" s="16"/>
      <c r="B398"/>
    </row>
    <row r="399" spans="1:2" x14ac:dyDescent="0.2">
      <c r="A399" s="16"/>
      <c r="B399"/>
    </row>
    <row r="400" spans="1:2" x14ac:dyDescent="0.2">
      <c r="A400" s="16"/>
      <c r="B400"/>
    </row>
    <row r="401" spans="1:2" x14ac:dyDescent="0.2">
      <c r="A401" s="16"/>
      <c r="B401"/>
    </row>
    <row r="402" spans="1:2" x14ac:dyDescent="0.2">
      <c r="A402" s="16"/>
      <c r="B402"/>
    </row>
    <row r="403" spans="1:2" x14ac:dyDescent="0.2">
      <c r="A403" s="16"/>
      <c r="B403"/>
    </row>
    <row r="404" spans="1:2" x14ac:dyDescent="0.2">
      <c r="A404" s="16"/>
      <c r="B404"/>
    </row>
    <row r="405" spans="1:2" x14ac:dyDescent="0.2">
      <c r="A405" s="16"/>
      <c r="B405"/>
    </row>
    <row r="406" spans="1:2" x14ac:dyDescent="0.2">
      <c r="A406" s="16"/>
      <c r="B406"/>
    </row>
    <row r="407" spans="1:2" x14ac:dyDescent="0.2">
      <c r="A407" s="16"/>
      <c r="B407"/>
    </row>
    <row r="408" spans="1:2" x14ac:dyDescent="0.2">
      <c r="A408" s="16"/>
      <c r="B408"/>
    </row>
    <row r="409" spans="1:2" x14ac:dyDescent="0.2">
      <c r="A409" s="16"/>
      <c r="B409"/>
    </row>
    <row r="410" spans="1:2" x14ac:dyDescent="0.2">
      <c r="A410" s="16"/>
      <c r="B410"/>
    </row>
    <row r="411" spans="1:2" x14ac:dyDescent="0.2">
      <c r="A411" s="16"/>
      <c r="B411"/>
    </row>
    <row r="412" spans="1:2" x14ac:dyDescent="0.2">
      <c r="A412" s="16"/>
      <c r="B412"/>
    </row>
    <row r="413" spans="1:2" x14ac:dyDescent="0.2">
      <c r="A413" s="16"/>
      <c r="B413"/>
    </row>
    <row r="414" spans="1:2" x14ac:dyDescent="0.2">
      <c r="A414" s="16"/>
      <c r="B414"/>
    </row>
    <row r="415" spans="1:2" x14ac:dyDescent="0.2">
      <c r="A415" s="16"/>
      <c r="B415"/>
    </row>
    <row r="416" spans="1:2" x14ac:dyDescent="0.2">
      <c r="A416" s="16"/>
      <c r="B416"/>
    </row>
    <row r="417" spans="1:2" x14ac:dyDescent="0.2">
      <c r="A417" s="16"/>
      <c r="B417"/>
    </row>
    <row r="418" spans="1:2" x14ac:dyDescent="0.2">
      <c r="A418" s="16"/>
      <c r="B418"/>
    </row>
    <row r="419" spans="1:2" x14ac:dyDescent="0.2">
      <c r="A419" s="16"/>
      <c r="B419"/>
    </row>
    <row r="420" spans="1:2" x14ac:dyDescent="0.2">
      <c r="A420" s="16"/>
      <c r="B420"/>
    </row>
    <row r="421" spans="1:2" x14ac:dyDescent="0.2">
      <c r="A421" s="16"/>
      <c r="B421"/>
    </row>
    <row r="422" spans="1:2" x14ac:dyDescent="0.2">
      <c r="A422" s="16"/>
      <c r="B422"/>
    </row>
    <row r="423" spans="1:2" x14ac:dyDescent="0.2">
      <c r="A423" s="16"/>
      <c r="B423"/>
    </row>
    <row r="424" spans="1:2" x14ac:dyDescent="0.2">
      <c r="A424" s="16"/>
      <c r="B424"/>
    </row>
    <row r="425" spans="1:2" x14ac:dyDescent="0.2">
      <c r="A425" s="16"/>
      <c r="B425"/>
    </row>
    <row r="426" spans="1:2" x14ac:dyDescent="0.2">
      <c r="A426" s="16"/>
      <c r="B426"/>
    </row>
    <row r="427" spans="1:2" x14ac:dyDescent="0.2">
      <c r="A427" s="16"/>
      <c r="B427"/>
    </row>
    <row r="428" spans="1:2" x14ac:dyDescent="0.2">
      <c r="A428" s="16"/>
      <c r="B428"/>
    </row>
    <row r="429" spans="1:2" x14ac:dyDescent="0.2">
      <c r="A429" s="16"/>
      <c r="B429"/>
    </row>
    <row r="430" spans="1:2" x14ac:dyDescent="0.2">
      <c r="A430" s="16"/>
      <c r="B430"/>
    </row>
    <row r="431" spans="1:2" x14ac:dyDescent="0.2">
      <c r="A431" s="16"/>
      <c r="B431"/>
    </row>
    <row r="432" spans="1:2" x14ac:dyDescent="0.2">
      <c r="A432" s="16"/>
      <c r="B432"/>
    </row>
    <row r="433" spans="1:2" x14ac:dyDescent="0.2">
      <c r="A433" s="16"/>
      <c r="B433"/>
    </row>
    <row r="434" spans="1:2" x14ac:dyDescent="0.2">
      <c r="A434" s="16"/>
      <c r="B434"/>
    </row>
    <row r="435" spans="1:2" x14ac:dyDescent="0.2">
      <c r="A435" s="16"/>
      <c r="B435"/>
    </row>
    <row r="436" spans="1:2" x14ac:dyDescent="0.2">
      <c r="A436" s="16"/>
      <c r="B436"/>
    </row>
    <row r="437" spans="1:2" x14ac:dyDescent="0.2">
      <c r="A437" s="16"/>
      <c r="B437"/>
    </row>
    <row r="438" spans="1:2" x14ac:dyDescent="0.2">
      <c r="A438" s="16"/>
      <c r="B438"/>
    </row>
    <row r="439" spans="1:2" x14ac:dyDescent="0.2">
      <c r="A439" s="16"/>
      <c r="B439"/>
    </row>
    <row r="440" spans="1:2" x14ac:dyDescent="0.2">
      <c r="A440" s="16"/>
      <c r="B440"/>
    </row>
    <row r="441" spans="1:2" x14ac:dyDescent="0.2">
      <c r="A441" s="16"/>
      <c r="B441"/>
    </row>
    <row r="442" spans="1:2" x14ac:dyDescent="0.2">
      <c r="A442" s="16"/>
      <c r="B442"/>
    </row>
    <row r="443" spans="1:2" x14ac:dyDescent="0.2">
      <c r="A443" s="16"/>
      <c r="B443"/>
    </row>
    <row r="444" spans="1:2" x14ac:dyDescent="0.2">
      <c r="A444" s="16"/>
      <c r="B444"/>
    </row>
    <row r="445" spans="1:2" x14ac:dyDescent="0.2">
      <c r="A445" s="16"/>
      <c r="B445"/>
    </row>
    <row r="446" spans="1:2" x14ac:dyDescent="0.2">
      <c r="A446" s="16"/>
      <c r="B446"/>
    </row>
    <row r="447" spans="1:2" x14ac:dyDescent="0.2">
      <c r="A447" s="16"/>
      <c r="B447"/>
    </row>
    <row r="448" spans="1:2" x14ac:dyDescent="0.2">
      <c r="A448" s="16"/>
      <c r="B448"/>
    </row>
    <row r="449" spans="1:2" x14ac:dyDescent="0.2">
      <c r="A449" s="16"/>
      <c r="B449"/>
    </row>
    <row r="450" spans="1:2" x14ac:dyDescent="0.2">
      <c r="A450" s="16"/>
      <c r="B450"/>
    </row>
    <row r="451" spans="1:2" x14ac:dyDescent="0.2">
      <c r="A451" s="16"/>
      <c r="B451"/>
    </row>
    <row r="452" spans="1:2" x14ac:dyDescent="0.2">
      <c r="A452" s="16"/>
      <c r="B452"/>
    </row>
    <row r="453" spans="1:2" x14ac:dyDescent="0.2">
      <c r="A453" s="16"/>
      <c r="B453"/>
    </row>
    <row r="454" spans="1:2" x14ac:dyDescent="0.2">
      <c r="A454" s="16"/>
      <c r="B454"/>
    </row>
    <row r="455" spans="1:2" x14ac:dyDescent="0.2">
      <c r="A455" s="16"/>
      <c r="B455"/>
    </row>
    <row r="456" spans="1:2" x14ac:dyDescent="0.2">
      <c r="A456" s="16"/>
      <c r="B456"/>
    </row>
    <row r="457" spans="1:2" x14ac:dyDescent="0.2">
      <c r="A457" s="16"/>
      <c r="B457"/>
    </row>
    <row r="458" spans="1:2" x14ac:dyDescent="0.2">
      <c r="A458" s="16"/>
      <c r="B458"/>
    </row>
    <row r="459" spans="1:2" x14ac:dyDescent="0.2">
      <c r="A459" s="16"/>
      <c r="B459"/>
    </row>
    <row r="460" spans="1:2" x14ac:dyDescent="0.2">
      <c r="A460" s="16"/>
      <c r="B460"/>
    </row>
    <row r="461" spans="1:2" x14ac:dyDescent="0.2">
      <c r="A461" s="16"/>
      <c r="B461"/>
    </row>
    <row r="462" spans="1:2" x14ac:dyDescent="0.2">
      <c r="A462" s="16"/>
      <c r="B462"/>
    </row>
    <row r="463" spans="1:2" x14ac:dyDescent="0.2">
      <c r="A463" s="16"/>
      <c r="B463"/>
    </row>
    <row r="464" spans="1:2" x14ac:dyDescent="0.2">
      <c r="A464" s="16"/>
      <c r="B464"/>
    </row>
    <row r="465" spans="1:2" x14ac:dyDescent="0.2">
      <c r="A465" s="16"/>
      <c r="B465"/>
    </row>
    <row r="466" spans="1:2" x14ac:dyDescent="0.2">
      <c r="A466" s="16"/>
      <c r="B466"/>
    </row>
    <row r="467" spans="1:2" x14ac:dyDescent="0.2">
      <c r="A467" s="16"/>
      <c r="B467"/>
    </row>
    <row r="468" spans="1:2" x14ac:dyDescent="0.2">
      <c r="A468" s="16"/>
      <c r="B468"/>
    </row>
    <row r="469" spans="1:2" x14ac:dyDescent="0.2">
      <c r="A469" s="16"/>
      <c r="B469"/>
    </row>
    <row r="470" spans="1:2" x14ac:dyDescent="0.2">
      <c r="A470" s="16"/>
      <c r="B470"/>
    </row>
    <row r="471" spans="1:2" x14ac:dyDescent="0.2">
      <c r="A471" s="16"/>
      <c r="B471"/>
    </row>
    <row r="472" spans="1:2" x14ac:dyDescent="0.2">
      <c r="A472" s="16"/>
      <c r="B472"/>
    </row>
    <row r="473" spans="1:2" x14ac:dyDescent="0.2">
      <c r="A473" s="16"/>
      <c r="B473"/>
    </row>
    <row r="474" spans="1:2" x14ac:dyDescent="0.2">
      <c r="A474" s="16"/>
      <c r="B474"/>
    </row>
    <row r="475" spans="1:2" x14ac:dyDescent="0.2">
      <c r="A475" s="16"/>
      <c r="B475"/>
    </row>
    <row r="476" spans="1:2" x14ac:dyDescent="0.2">
      <c r="A476" s="16"/>
      <c r="B476"/>
    </row>
    <row r="477" spans="1:2" x14ac:dyDescent="0.2">
      <c r="A477" s="16"/>
      <c r="B477"/>
    </row>
    <row r="478" spans="1:2" x14ac:dyDescent="0.2">
      <c r="A478" s="16"/>
      <c r="B478"/>
    </row>
    <row r="479" spans="1:2" x14ac:dyDescent="0.2">
      <c r="A479" s="16"/>
      <c r="B479"/>
    </row>
    <row r="480" spans="1:2" x14ac:dyDescent="0.2">
      <c r="A480" s="16"/>
      <c r="B480"/>
    </row>
    <row r="481" spans="1:2" x14ac:dyDescent="0.2">
      <c r="A481" s="16"/>
      <c r="B481"/>
    </row>
    <row r="482" spans="1:2" x14ac:dyDescent="0.2">
      <c r="A482" s="16"/>
      <c r="B482"/>
    </row>
    <row r="483" spans="1:2" x14ac:dyDescent="0.2">
      <c r="A483" s="16"/>
      <c r="B483"/>
    </row>
    <row r="484" spans="1:2" x14ac:dyDescent="0.2">
      <c r="A484" s="16"/>
      <c r="B484"/>
    </row>
    <row r="485" spans="1:2" x14ac:dyDescent="0.2">
      <c r="A485" s="16"/>
      <c r="B485"/>
    </row>
    <row r="486" spans="1:2" x14ac:dyDescent="0.2">
      <c r="A486" s="16"/>
      <c r="B486"/>
    </row>
    <row r="487" spans="1:2" x14ac:dyDescent="0.2">
      <c r="A487" s="16"/>
      <c r="B487"/>
    </row>
    <row r="488" spans="1:2" x14ac:dyDescent="0.2">
      <c r="A488" s="16"/>
      <c r="B488"/>
    </row>
    <row r="489" spans="1:2" x14ac:dyDescent="0.2">
      <c r="A489" s="16"/>
      <c r="B489"/>
    </row>
    <row r="490" spans="1:2" x14ac:dyDescent="0.2">
      <c r="A490" s="16"/>
      <c r="B490"/>
    </row>
    <row r="491" spans="1:2" x14ac:dyDescent="0.2">
      <c r="A491" s="16"/>
      <c r="B491"/>
    </row>
    <row r="492" spans="1:2" x14ac:dyDescent="0.2">
      <c r="A492" s="16"/>
      <c r="B492"/>
    </row>
    <row r="493" spans="1:2" x14ac:dyDescent="0.2">
      <c r="A493" s="16"/>
      <c r="B493"/>
    </row>
    <row r="494" spans="1:2" x14ac:dyDescent="0.2">
      <c r="A494" s="16"/>
      <c r="B494"/>
    </row>
    <row r="495" spans="1:2" x14ac:dyDescent="0.2">
      <c r="A495" s="16"/>
      <c r="B495"/>
    </row>
    <row r="496" spans="1:2" x14ac:dyDescent="0.2">
      <c r="A496" s="16"/>
      <c r="B496"/>
    </row>
    <row r="497" spans="1:2" x14ac:dyDescent="0.2">
      <c r="A497" s="16"/>
      <c r="B497"/>
    </row>
    <row r="498" spans="1:2" x14ac:dyDescent="0.2">
      <c r="A498" s="16"/>
      <c r="B498"/>
    </row>
    <row r="499" spans="1:2" x14ac:dyDescent="0.2">
      <c r="A499" s="16"/>
      <c r="B499"/>
    </row>
    <row r="500" spans="1:2" x14ac:dyDescent="0.2">
      <c r="A500" s="16"/>
      <c r="B500"/>
    </row>
    <row r="501" spans="1:2" x14ac:dyDescent="0.2">
      <c r="A501" s="16"/>
      <c r="B501"/>
    </row>
    <row r="502" spans="1:2" x14ac:dyDescent="0.2">
      <c r="A502" s="16"/>
      <c r="B502"/>
    </row>
    <row r="503" spans="1:2" x14ac:dyDescent="0.2">
      <c r="A503" s="16"/>
      <c r="B503"/>
    </row>
    <row r="504" spans="1:2" x14ac:dyDescent="0.2">
      <c r="A504" s="16"/>
      <c r="B504"/>
    </row>
    <row r="505" spans="1:2" x14ac:dyDescent="0.2">
      <c r="A505" s="16"/>
      <c r="B505"/>
    </row>
    <row r="506" spans="1:2" x14ac:dyDescent="0.2">
      <c r="A506" s="16"/>
      <c r="B506"/>
    </row>
    <row r="507" spans="1:2" x14ac:dyDescent="0.2">
      <c r="A507" s="16"/>
      <c r="B507"/>
    </row>
    <row r="508" spans="1:2" x14ac:dyDescent="0.2">
      <c r="A508" s="16"/>
      <c r="B508"/>
    </row>
    <row r="509" spans="1:2" x14ac:dyDescent="0.2">
      <c r="A509" s="16"/>
      <c r="B509"/>
    </row>
    <row r="510" spans="1:2" x14ac:dyDescent="0.2">
      <c r="A510" s="16"/>
      <c r="B510"/>
    </row>
    <row r="511" spans="1:2" x14ac:dyDescent="0.2">
      <c r="A511" s="16"/>
      <c r="B511"/>
    </row>
    <row r="512" spans="1:2" x14ac:dyDescent="0.2">
      <c r="A512" s="16"/>
      <c r="B512"/>
    </row>
    <row r="513" spans="1:2" x14ac:dyDescent="0.2">
      <c r="A513" s="16"/>
      <c r="B513"/>
    </row>
    <row r="514" spans="1:2" x14ac:dyDescent="0.2">
      <c r="A514" s="16"/>
      <c r="B514"/>
    </row>
    <row r="515" spans="1:2" x14ac:dyDescent="0.2">
      <c r="A515" s="16"/>
      <c r="B515"/>
    </row>
    <row r="516" spans="1:2" x14ac:dyDescent="0.2">
      <c r="A516" s="16"/>
      <c r="B516"/>
    </row>
    <row r="517" spans="1:2" x14ac:dyDescent="0.2">
      <c r="A517" s="16"/>
      <c r="B517"/>
    </row>
    <row r="518" spans="1:2" x14ac:dyDescent="0.2">
      <c r="A518" s="16"/>
      <c r="B518"/>
    </row>
    <row r="519" spans="1:2" x14ac:dyDescent="0.2">
      <c r="A519" s="16"/>
      <c r="B519"/>
    </row>
    <row r="520" spans="1:2" x14ac:dyDescent="0.2">
      <c r="A520" s="16"/>
      <c r="B520"/>
    </row>
    <row r="521" spans="1:2" x14ac:dyDescent="0.2">
      <c r="A521" s="16"/>
      <c r="B521"/>
    </row>
    <row r="522" spans="1:2" x14ac:dyDescent="0.2">
      <c r="A522" s="16"/>
      <c r="B522"/>
    </row>
    <row r="523" spans="1:2" x14ac:dyDescent="0.2">
      <c r="A523" s="16"/>
      <c r="B523"/>
    </row>
    <row r="524" spans="1:2" x14ac:dyDescent="0.2">
      <c r="A524" s="16"/>
      <c r="B524"/>
    </row>
    <row r="525" spans="1:2" x14ac:dyDescent="0.2">
      <c r="A525" s="16"/>
      <c r="B525"/>
    </row>
    <row r="526" spans="1:2" x14ac:dyDescent="0.2">
      <c r="A526" s="16"/>
      <c r="B526"/>
    </row>
    <row r="527" spans="1:2" x14ac:dyDescent="0.2">
      <c r="A527" s="16"/>
      <c r="B527"/>
    </row>
    <row r="528" spans="1:2" x14ac:dyDescent="0.2">
      <c r="A528" s="16"/>
      <c r="B528"/>
    </row>
    <row r="529" spans="1:2" x14ac:dyDescent="0.2">
      <c r="A529" s="16"/>
      <c r="B529"/>
    </row>
    <row r="530" spans="1:2" x14ac:dyDescent="0.2">
      <c r="A530" s="16"/>
      <c r="B530"/>
    </row>
    <row r="531" spans="1:2" x14ac:dyDescent="0.2">
      <c r="A531" s="16"/>
      <c r="B531"/>
    </row>
    <row r="532" spans="1:2" x14ac:dyDescent="0.2">
      <c r="A532" s="16"/>
      <c r="B532"/>
    </row>
    <row r="533" spans="1:2" x14ac:dyDescent="0.2">
      <c r="A533" s="16"/>
      <c r="B533"/>
    </row>
    <row r="534" spans="1:2" x14ac:dyDescent="0.2">
      <c r="A534" s="16"/>
      <c r="B534"/>
    </row>
    <row r="535" spans="1:2" x14ac:dyDescent="0.2">
      <c r="A535" s="16"/>
      <c r="B535"/>
    </row>
    <row r="536" spans="1:2" x14ac:dyDescent="0.2">
      <c r="A536" s="16"/>
      <c r="B536"/>
    </row>
    <row r="537" spans="1:2" x14ac:dyDescent="0.2">
      <c r="A537" s="16"/>
      <c r="B537"/>
    </row>
    <row r="538" spans="1:2" x14ac:dyDescent="0.2">
      <c r="A538" s="16"/>
      <c r="B538"/>
    </row>
    <row r="539" spans="1:2" x14ac:dyDescent="0.2">
      <c r="A539" s="16"/>
      <c r="B539"/>
    </row>
    <row r="540" spans="1:2" x14ac:dyDescent="0.2">
      <c r="A540" s="16"/>
      <c r="B540"/>
    </row>
    <row r="541" spans="1:2" x14ac:dyDescent="0.2">
      <c r="A541" s="16"/>
      <c r="B541"/>
    </row>
    <row r="542" spans="1:2" x14ac:dyDescent="0.2">
      <c r="A542" s="16"/>
      <c r="B542"/>
    </row>
    <row r="543" spans="1:2" x14ac:dyDescent="0.2">
      <c r="A543" s="16"/>
      <c r="B543"/>
    </row>
    <row r="544" spans="1:2" x14ac:dyDescent="0.2">
      <c r="A544" s="16"/>
      <c r="B544"/>
    </row>
    <row r="545" spans="1:2" x14ac:dyDescent="0.2">
      <c r="A545" s="16"/>
      <c r="B545"/>
    </row>
    <row r="546" spans="1:2" x14ac:dyDescent="0.2">
      <c r="A546" s="16"/>
      <c r="B546"/>
    </row>
    <row r="547" spans="1:2" x14ac:dyDescent="0.2">
      <c r="A547" s="16"/>
      <c r="B547"/>
    </row>
    <row r="548" spans="1:2" x14ac:dyDescent="0.2">
      <c r="A548" s="16"/>
      <c r="B548"/>
    </row>
    <row r="549" spans="1:2" x14ac:dyDescent="0.2">
      <c r="A549" s="16"/>
      <c r="B549"/>
    </row>
    <row r="550" spans="1:2" x14ac:dyDescent="0.2">
      <c r="A550" s="16"/>
      <c r="B550"/>
    </row>
    <row r="551" spans="1:2" x14ac:dyDescent="0.2">
      <c r="A551" s="16"/>
      <c r="B551"/>
    </row>
    <row r="552" spans="1:2" x14ac:dyDescent="0.2">
      <c r="A552" s="16"/>
      <c r="B552"/>
    </row>
    <row r="553" spans="1:2" x14ac:dyDescent="0.2">
      <c r="A553" s="16"/>
      <c r="B553"/>
    </row>
    <row r="554" spans="1:2" x14ac:dyDescent="0.2">
      <c r="A554" s="16"/>
      <c r="B554"/>
    </row>
    <row r="555" spans="1:2" x14ac:dyDescent="0.2">
      <c r="A555" s="16"/>
      <c r="B555"/>
    </row>
    <row r="556" spans="1:2" x14ac:dyDescent="0.2">
      <c r="A556" s="16"/>
      <c r="B556"/>
    </row>
    <row r="557" spans="1:2" x14ac:dyDescent="0.2">
      <c r="A557" s="16"/>
      <c r="B557"/>
    </row>
    <row r="558" spans="1:2" x14ac:dyDescent="0.2">
      <c r="A558" s="16"/>
      <c r="B558"/>
    </row>
    <row r="559" spans="1:2" x14ac:dyDescent="0.2">
      <c r="A559" s="16"/>
      <c r="B559"/>
    </row>
    <row r="560" spans="1:2" x14ac:dyDescent="0.2">
      <c r="A560" s="16"/>
      <c r="B560"/>
    </row>
    <row r="561" spans="1:2" x14ac:dyDescent="0.2">
      <c r="A561" s="16"/>
      <c r="B561"/>
    </row>
    <row r="562" spans="1:2" x14ac:dyDescent="0.2">
      <c r="A562" s="16"/>
      <c r="B562"/>
    </row>
    <row r="563" spans="1:2" x14ac:dyDescent="0.2">
      <c r="A563" s="16"/>
      <c r="B563"/>
    </row>
    <row r="564" spans="1:2" x14ac:dyDescent="0.2">
      <c r="A564" s="16"/>
      <c r="B564"/>
    </row>
    <row r="565" spans="1:2" x14ac:dyDescent="0.2">
      <c r="A565" s="16"/>
      <c r="B565"/>
    </row>
    <row r="566" spans="1:2" x14ac:dyDescent="0.2">
      <c r="A566" s="16"/>
      <c r="B566"/>
    </row>
    <row r="567" spans="1:2" x14ac:dyDescent="0.2">
      <c r="A567" s="16"/>
      <c r="B567"/>
    </row>
    <row r="568" spans="1:2" x14ac:dyDescent="0.2">
      <c r="A568" s="16"/>
      <c r="B568"/>
    </row>
    <row r="569" spans="1:2" x14ac:dyDescent="0.2">
      <c r="A569" s="16"/>
      <c r="B569"/>
    </row>
    <row r="570" spans="1:2" x14ac:dyDescent="0.2">
      <c r="A570" s="16"/>
      <c r="B570"/>
    </row>
    <row r="571" spans="1:2" x14ac:dyDescent="0.2">
      <c r="A571" s="16"/>
      <c r="B571"/>
    </row>
    <row r="572" spans="1:2" x14ac:dyDescent="0.2">
      <c r="A572" s="16"/>
      <c r="B572"/>
    </row>
    <row r="573" spans="1:2" x14ac:dyDescent="0.2">
      <c r="A573" s="16"/>
      <c r="B573"/>
    </row>
    <row r="574" spans="1:2" x14ac:dyDescent="0.2">
      <c r="A574" s="16"/>
      <c r="B574"/>
    </row>
    <row r="575" spans="1:2" x14ac:dyDescent="0.2">
      <c r="A575" s="16"/>
      <c r="B575"/>
    </row>
    <row r="576" spans="1:2" x14ac:dyDescent="0.2">
      <c r="A576" s="16"/>
      <c r="B576"/>
    </row>
    <row r="577" spans="1:2" x14ac:dyDescent="0.2">
      <c r="A577" s="16"/>
      <c r="B577"/>
    </row>
    <row r="578" spans="1:2" x14ac:dyDescent="0.2">
      <c r="A578" s="16"/>
      <c r="B578"/>
    </row>
    <row r="579" spans="1:2" x14ac:dyDescent="0.2">
      <c r="A579" s="16"/>
      <c r="B579"/>
    </row>
    <row r="580" spans="1:2" x14ac:dyDescent="0.2">
      <c r="A580" s="16"/>
      <c r="B580"/>
    </row>
    <row r="581" spans="1:2" x14ac:dyDescent="0.2">
      <c r="A581" s="16"/>
      <c r="B581"/>
    </row>
    <row r="582" spans="1:2" x14ac:dyDescent="0.2">
      <c r="A582" s="16"/>
      <c r="B582"/>
    </row>
    <row r="583" spans="1:2" x14ac:dyDescent="0.2">
      <c r="A583" s="16"/>
      <c r="B583"/>
    </row>
    <row r="584" spans="1:2" x14ac:dyDescent="0.2">
      <c r="A584" s="16"/>
      <c r="B584"/>
    </row>
    <row r="585" spans="1:2" x14ac:dyDescent="0.2">
      <c r="A585" s="16"/>
      <c r="B585"/>
    </row>
    <row r="586" spans="1:2" x14ac:dyDescent="0.2">
      <c r="A586" s="16"/>
      <c r="B586"/>
    </row>
    <row r="587" spans="1:2" x14ac:dyDescent="0.2">
      <c r="A587" s="16"/>
      <c r="B587"/>
    </row>
    <row r="588" spans="1:2" x14ac:dyDescent="0.2">
      <c r="A588" s="16"/>
      <c r="B588"/>
    </row>
    <row r="589" spans="1:2" x14ac:dyDescent="0.2">
      <c r="A589" s="16"/>
      <c r="B589"/>
    </row>
    <row r="590" spans="1:2" x14ac:dyDescent="0.2">
      <c r="A590" s="16"/>
      <c r="B590"/>
    </row>
    <row r="591" spans="1:2" x14ac:dyDescent="0.2">
      <c r="A591" s="16"/>
      <c r="B591"/>
    </row>
    <row r="592" spans="1:2" x14ac:dyDescent="0.2">
      <c r="A592" s="16"/>
      <c r="B592"/>
    </row>
    <row r="593" spans="1:2" x14ac:dyDescent="0.2">
      <c r="A593" s="16"/>
      <c r="B593"/>
    </row>
    <row r="594" spans="1:2" x14ac:dyDescent="0.2">
      <c r="A594" s="16"/>
      <c r="B594"/>
    </row>
    <row r="595" spans="1:2" x14ac:dyDescent="0.2">
      <c r="A595" s="16"/>
      <c r="B595"/>
    </row>
    <row r="596" spans="1:2" x14ac:dyDescent="0.2">
      <c r="A596" s="16"/>
      <c r="B596"/>
    </row>
    <row r="597" spans="1:2" x14ac:dyDescent="0.2">
      <c r="A597" s="16"/>
      <c r="B597"/>
    </row>
    <row r="598" spans="1:2" x14ac:dyDescent="0.2">
      <c r="A598" s="16"/>
      <c r="B598"/>
    </row>
    <row r="599" spans="1:2" x14ac:dyDescent="0.2">
      <c r="A599" s="16"/>
      <c r="B599"/>
    </row>
    <row r="600" spans="1:2" x14ac:dyDescent="0.2">
      <c r="A600" s="16"/>
      <c r="B600"/>
    </row>
    <row r="601" spans="1:2" x14ac:dyDescent="0.2">
      <c r="A601" s="16"/>
      <c r="B601"/>
    </row>
    <row r="602" spans="1:2" x14ac:dyDescent="0.2">
      <c r="A602" s="16"/>
      <c r="B602"/>
    </row>
    <row r="603" spans="1:2" x14ac:dyDescent="0.2">
      <c r="A603" s="16"/>
      <c r="B603"/>
    </row>
    <row r="604" spans="1:2" x14ac:dyDescent="0.2">
      <c r="A604" s="16"/>
      <c r="B604"/>
    </row>
    <row r="605" spans="1:2" x14ac:dyDescent="0.2">
      <c r="A605" s="16"/>
      <c r="B605"/>
    </row>
    <row r="606" spans="1:2" x14ac:dyDescent="0.2">
      <c r="A606" s="16"/>
      <c r="B606"/>
    </row>
    <row r="607" spans="1:2" x14ac:dyDescent="0.2">
      <c r="A607" s="16"/>
      <c r="B607"/>
    </row>
    <row r="608" spans="1:2" x14ac:dyDescent="0.2">
      <c r="A608" s="16"/>
      <c r="B608"/>
    </row>
    <row r="609" spans="1:2" x14ac:dyDescent="0.2">
      <c r="A609" s="16"/>
      <c r="B609"/>
    </row>
    <row r="610" spans="1:2" x14ac:dyDescent="0.2">
      <c r="A610" s="16"/>
      <c r="B610"/>
    </row>
    <row r="611" spans="1:2" x14ac:dyDescent="0.2">
      <c r="A611" s="16"/>
      <c r="B611"/>
    </row>
    <row r="612" spans="1:2" x14ac:dyDescent="0.2">
      <c r="A612" s="16"/>
      <c r="B612"/>
    </row>
    <row r="613" spans="1:2" x14ac:dyDescent="0.2">
      <c r="A613" s="16"/>
      <c r="B613"/>
    </row>
    <row r="614" spans="1:2" x14ac:dyDescent="0.2">
      <c r="A614" s="16"/>
      <c r="B614"/>
    </row>
    <row r="615" spans="1:2" x14ac:dyDescent="0.2">
      <c r="A615" s="16"/>
      <c r="B615"/>
    </row>
    <row r="616" spans="1:2" x14ac:dyDescent="0.2">
      <c r="A616" s="16"/>
      <c r="B616"/>
    </row>
    <row r="617" spans="1:2" x14ac:dyDescent="0.2">
      <c r="A617" s="16"/>
      <c r="B617"/>
    </row>
    <row r="618" spans="1:2" x14ac:dyDescent="0.2">
      <c r="A618" s="16"/>
      <c r="B618"/>
    </row>
    <row r="619" spans="1:2" x14ac:dyDescent="0.2">
      <c r="A619" s="16"/>
      <c r="B619"/>
    </row>
    <row r="620" spans="1:2" x14ac:dyDescent="0.2">
      <c r="A620" s="16"/>
      <c r="B620"/>
    </row>
    <row r="621" spans="1:2" x14ac:dyDescent="0.2">
      <c r="A621" s="16"/>
      <c r="B621"/>
    </row>
    <row r="622" spans="1:2" x14ac:dyDescent="0.2">
      <c r="A622" s="16"/>
      <c r="B622"/>
    </row>
    <row r="623" spans="1:2" x14ac:dyDescent="0.2">
      <c r="A623" s="16"/>
      <c r="B623"/>
    </row>
    <row r="624" spans="1:2" x14ac:dyDescent="0.2">
      <c r="A624" s="16"/>
      <c r="B624"/>
    </row>
    <row r="625" spans="1:2" x14ac:dyDescent="0.2">
      <c r="A625" s="16"/>
      <c r="B625"/>
    </row>
    <row r="626" spans="1:2" x14ac:dyDescent="0.2">
      <c r="A626" s="16"/>
      <c r="B626"/>
    </row>
    <row r="627" spans="1:2" x14ac:dyDescent="0.2">
      <c r="A627" s="16"/>
      <c r="B627"/>
    </row>
    <row r="628" spans="1:2" x14ac:dyDescent="0.2">
      <c r="A628" s="16"/>
      <c r="B628"/>
    </row>
    <row r="629" spans="1:2" x14ac:dyDescent="0.2">
      <c r="A629" s="16"/>
      <c r="B629"/>
    </row>
    <row r="630" spans="1:2" x14ac:dyDescent="0.2">
      <c r="A630" s="16"/>
      <c r="B630"/>
    </row>
    <row r="631" spans="1:2" x14ac:dyDescent="0.2">
      <c r="A631" s="16"/>
      <c r="B631"/>
    </row>
    <row r="632" spans="1:2" x14ac:dyDescent="0.2">
      <c r="A632" s="16"/>
      <c r="B632"/>
    </row>
    <row r="633" spans="1:2" x14ac:dyDescent="0.2">
      <c r="A633" s="16"/>
      <c r="B633"/>
    </row>
    <row r="634" spans="1:2" x14ac:dyDescent="0.2">
      <c r="A634" s="16"/>
      <c r="B634"/>
    </row>
    <row r="635" spans="1:2" x14ac:dyDescent="0.2">
      <c r="A635" s="16"/>
      <c r="B635"/>
    </row>
    <row r="636" spans="1:2" x14ac:dyDescent="0.2">
      <c r="A636" s="16"/>
      <c r="B636"/>
    </row>
    <row r="637" spans="1:2" x14ac:dyDescent="0.2">
      <c r="A637" s="16"/>
      <c r="B637"/>
    </row>
    <row r="638" spans="1:2" x14ac:dyDescent="0.2">
      <c r="A638" s="16"/>
      <c r="B638"/>
    </row>
    <row r="639" spans="1:2" x14ac:dyDescent="0.2">
      <c r="A639" s="16"/>
      <c r="B639"/>
    </row>
    <row r="640" spans="1:2" x14ac:dyDescent="0.2">
      <c r="A640" s="16"/>
      <c r="B640"/>
    </row>
    <row r="641" spans="1:2" x14ac:dyDescent="0.2">
      <c r="A641" s="16"/>
      <c r="B641"/>
    </row>
    <row r="642" spans="1:2" x14ac:dyDescent="0.2">
      <c r="A642" s="16"/>
      <c r="B642"/>
    </row>
    <row r="643" spans="1:2" x14ac:dyDescent="0.2">
      <c r="A643" s="16"/>
      <c r="B643"/>
    </row>
    <row r="644" spans="1:2" x14ac:dyDescent="0.2">
      <c r="A644" s="16"/>
      <c r="B644"/>
    </row>
    <row r="645" spans="1:2" x14ac:dyDescent="0.2">
      <c r="A645" s="16"/>
      <c r="B645"/>
    </row>
    <row r="646" spans="1:2" x14ac:dyDescent="0.2">
      <c r="A646" s="16"/>
      <c r="B646"/>
    </row>
    <row r="647" spans="1:2" x14ac:dyDescent="0.2">
      <c r="A647" s="16"/>
      <c r="B647"/>
    </row>
    <row r="648" spans="1:2" x14ac:dyDescent="0.2">
      <c r="A648" s="16"/>
      <c r="B648"/>
    </row>
    <row r="649" spans="1:2" x14ac:dyDescent="0.2">
      <c r="A649" s="16"/>
      <c r="B649"/>
    </row>
    <row r="650" spans="1:2" x14ac:dyDescent="0.2">
      <c r="A650" s="16"/>
      <c r="B650"/>
    </row>
    <row r="651" spans="1:2" x14ac:dyDescent="0.2">
      <c r="A651" s="16"/>
      <c r="B651"/>
    </row>
    <row r="652" spans="1:2" x14ac:dyDescent="0.2">
      <c r="A652" s="16"/>
      <c r="B652"/>
    </row>
    <row r="653" spans="1:2" x14ac:dyDescent="0.2">
      <c r="A653" s="16"/>
      <c r="B653"/>
    </row>
    <row r="654" spans="1:2" x14ac:dyDescent="0.2">
      <c r="A654" s="16"/>
      <c r="B654"/>
    </row>
    <row r="655" spans="1:2" x14ac:dyDescent="0.2">
      <c r="A655" s="16"/>
      <c r="B655"/>
    </row>
    <row r="656" spans="1:2" x14ac:dyDescent="0.2">
      <c r="A656" s="16"/>
      <c r="B656"/>
    </row>
    <row r="657" spans="1:2" x14ac:dyDescent="0.2">
      <c r="A657" s="16"/>
      <c r="B657"/>
    </row>
    <row r="658" spans="1:2" x14ac:dyDescent="0.2">
      <c r="A658" s="16"/>
      <c r="B658"/>
    </row>
    <row r="659" spans="1:2" x14ac:dyDescent="0.2">
      <c r="A659" s="16"/>
      <c r="B659"/>
    </row>
    <row r="660" spans="1:2" x14ac:dyDescent="0.2">
      <c r="A660" s="16"/>
      <c r="B660"/>
    </row>
    <row r="661" spans="1:2" x14ac:dyDescent="0.2">
      <c r="A661" s="16"/>
      <c r="B661"/>
    </row>
    <row r="662" spans="1:2" x14ac:dyDescent="0.2">
      <c r="A662" s="16"/>
      <c r="B662"/>
    </row>
    <row r="663" spans="1:2" x14ac:dyDescent="0.2">
      <c r="A663" s="16"/>
      <c r="B663"/>
    </row>
    <row r="664" spans="1:2" x14ac:dyDescent="0.2">
      <c r="A664" s="16"/>
      <c r="B664"/>
    </row>
    <row r="665" spans="1:2" x14ac:dyDescent="0.2">
      <c r="A665" s="16"/>
      <c r="B665"/>
    </row>
    <row r="666" spans="1:2" x14ac:dyDescent="0.2">
      <c r="A666" s="16"/>
      <c r="B666"/>
    </row>
    <row r="667" spans="1:2" x14ac:dyDescent="0.2">
      <c r="A667" s="16"/>
      <c r="B667"/>
    </row>
    <row r="668" spans="1:2" x14ac:dyDescent="0.2">
      <c r="A668" s="16"/>
      <c r="B668"/>
    </row>
    <row r="669" spans="1:2" x14ac:dyDescent="0.2">
      <c r="A669" s="16"/>
      <c r="B669"/>
    </row>
    <row r="670" spans="1:2" x14ac:dyDescent="0.2">
      <c r="A670" s="16"/>
      <c r="B670"/>
    </row>
    <row r="671" spans="1:2" x14ac:dyDescent="0.2">
      <c r="A671" s="16"/>
      <c r="B671"/>
    </row>
    <row r="672" spans="1:2" x14ac:dyDescent="0.2">
      <c r="A672" s="16"/>
      <c r="B672"/>
    </row>
    <row r="673" spans="1:2" x14ac:dyDescent="0.2">
      <c r="A673" s="16"/>
      <c r="B673"/>
    </row>
    <row r="674" spans="1:2" x14ac:dyDescent="0.2">
      <c r="A674" s="16"/>
      <c r="B674"/>
    </row>
    <row r="675" spans="1:2" x14ac:dyDescent="0.2">
      <c r="A675" s="16"/>
      <c r="B675"/>
    </row>
    <row r="676" spans="1:2" x14ac:dyDescent="0.2">
      <c r="A676" s="16"/>
      <c r="B676"/>
    </row>
    <row r="677" spans="1:2" x14ac:dyDescent="0.2">
      <c r="A677" s="16"/>
      <c r="B677"/>
    </row>
    <row r="678" spans="1:2" x14ac:dyDescent="0.2">
      <c r="A678" s="16"/>
      <c r="B678"/>
    </row>
    <row r="679" spans="1:2" x14ac:dyDescent="0.2">
      <c r="A679" s="16"/>
      <c r="B679"/>
    </row>
    <row r="680" spans="1:2" x14ac:dyDescent="0.2">
      <c r="A680" s="16"/>
      <c r="B680"/>
    </row>
    <row r="681" spans="1:2" x14ac:dyDescent="0.2">
      <c r="A681" s="16"/>
      <c r="B681"/>
    </row>
    <row r="682" spans="1:2" x14ac:dyDescent="0.2">
      <c r="A682" s="16"/>
      <c r="B682"/>
    </row>
    <row r="683" spans="1:2" x14ac:dyDescent="0.2">
      <c r="A683" s="16"/>
      <c r="B683"/>
    </row>
    <row r="684" spans="1:2" x14ac:dyDescent="0.2">
      <c r="A684" s="16"/>
      <c r="B684"/>
    </row>
    <row r="685" spans="1:2" x14ac:dyDescent="0.2">
      <c r="A685" s="16"/>
      <c r="B685"/>
    </row>
    <row r="686" spans="1:2" x14ac:dyDescent="0.2">
      <c r="A686" s="16"/>
      <c r="B686"/>
    </row>
    <row r="687" spans="1:2" x14ac:dyDescent="0.2">
      <c r="A687" s="16"/>
      <c r="B687"/>
    </row>
    <row r="688" spans="1:2" x14ac:dyDescent="0.2">
      <c r="A688" s="16"/>
      <c r="B688"/>
    </row>
    <row r="689" spans="1:2" x14ac:dyDescent="0.2">
      <c r="A689" s="16"/>
      <c r="B689"/>
    </row>
    <row r="690" spans="1:2" x14ac:dyDescent="0.2">
      <c r="A690" s="16"/>
      <c r="B690"/>
    </row>
    <row r="691" spans="1:2" x14ac:dyDescent="0.2">
      <c r="A691" s="16"/>
      <c r="B691"/>
    </row>
    <row r="692" spans="1:2" x14ac:dyDescent="0.2">
      <c r="A692" s="16"/>
      <c r="B692"/>
    </row>
    <row r="693" spans="1:2" x14ac:dyDescent="0.2">
      <c r="A693" s="16"/>
      <c r="B693"/>
    </row>
    <row r="694" spans="1:2" x14ac:dyDescent="0.2">
      <c r="A694" s="16"/>
      <c r="B694"/>
    </row>
    <row r="695" spans="1:2" x14ac:dyDescent="0.2">
      <c r="A695" s="16"/>
      <c r="B695"/>
    </row>
    <row r="696" spans="1:2" x14ac:dyDescent="0.2">
      <c r="A696" s="16"/>
      <c r="B696"/>
    </row>
    <row r="697" spans="1:2" x14ac:dyDescent="0.2">
      <c r="A697" s="16"/>
      <c r="B697"/>
    </row>
    <row r="698" spans="1:2" x14ac:dyDescent="0.2">
      <c r="A698" s="16"/>
      <c r="B698"/>
    </row>
    <row r="699" spans="1:2" x14ac:dyDescent="0.2">
      <c r="A699" s="16"/>
      <c r="B699"/>
    </row>
    <row r="700" spans="1:2" x14ac:dyDescent="0.2">
      <c r="A700" s="16"/>
      <c r="B700"/>
    </row>
    <row r="701" spans="1:2" x14ac:dyDescent="0.2">
      <c r="A701" s="16"/>
      <c r="B701"/>
    </row>
    <row r="702" spans="1:2" x14ac:dyDescent="0.2">
      <c r="A702" s="16"/>
      <c r="B702"/>
    </row>
    <row r="703" spans="1:2" x14ac:dyDescent="0.2">
      <c r="A703" s="16"/>
      <c r="B703"/>
    </row>
    <row r="704" spans="1:2" x14ac:dyDescent="0.2">
      <c r="A704" s="16"/>
      <c r="B704"/>
    </row>
    <row r="705" spans="1:2" x14ac:dyDescent="0.2">
      <c r="A705" s="16"/>
      <c r="B705"/>
    </row>
    <row r="706" spans="1:2" x14ac:dyDescent="0.2">
      <c r="A706" s="16"/>
      <c r="B706"/>
    </row>
    <row r="707" spans="1:2" x14ac:dyDescent="0.2">
      <c r="A707" s="16"/>
      <c r="B707"/>
    </row>
    <row r="708" spans="1:2" x14ac:dyDescent="0.2">
      <c r="A708" s="16"/>
      <c r="B708"/>
    </row>
    <row r="709" spans="1:2" x14ac:dyDescent="0.2">
      <c r="A709" s="16"/>
      <c r="B709"/>
    </row>
    <row r="710" spans="1:2" x14ac:dyDescent="0.2">
      <c r="A710" s="16"/>
      <c r="B710"/>
    </row>
    <row r="711" spans="1:2" x14ac:dyDescent="0.2">
      <c r="A711" s="16"/>
      <c r="B711"/>
    </row>
    <row r="712" spans="1:2" x14ac:dyDescent="0.2">
      <c r="A712" s="16"/>
      <c r="B712"/>
    </row>
    <row r="713" spans="1:2" x14ac:dyDescent="0.2">
      <c r="A713" s="16"/>
      <c r="B713"/>
    </row>
    <row r="714" spans="1:2" x14ac:dyDescent="0.2">
      <c r="A714" s="16"/>
      <c r="B714"/>
    </row>
    <row r="715" spans="1:2" x14ac:dyDescent="0.2">
      <c r="A715" s="16"/>
      <c r="B715"/>
    </row>
    <row r="716" spans="1:2" x14ac:dyDescent="0.2">
      <c r="A716" s="16"/>
      <c r="B716"/>
    </row>
    <row r="717" spans="1:2" x14ac:dyDescent="0.2">
      <c r="A717" s="16"/>
      <c r="B717"/>
    </row>
    <row r="718" spans="1:2" x14ac:dyDescent="0.2">
      <c r="A718" s="16"/>
      <c r="B718"/>
    </row>
    <row r="719" spans="1:2" x14ac:dyDescent="0.2">
      <c r="A719" s="16"/>
      <c r="B719"/>
    </row>
    <row r="720" spans="1:2" x14ac:dyDescent="0.2">
      <c r="A720" s="16"/>
      <c r="B720"/>
    </row>
    <row r="721" spans="1:2" x14ac:dyDescent="0.2">
      <c r="A721" s="16"/>
      <c r="B721"/>
    </row>
    <row r="722" spans="1:2" x14ac:dyDescent="0.2">
      <c r="A722" s="16"/>
      <c r="B722"/>
    </row>
    <row r="723" spans="1:2" x14ac:dyDescent="0.2">
      <c r="A723" s="16"/>
      <c r="B723"/>
    </row>
    <row r="724" spans="1:2" x14ac:dyDescent="0.2">
      <c r="A724" s="16"/>
      <c r="B724"/>
    </row>
    <row r="725" spans="1:2" x14ac:dyDescent="0.2">
      <c r="A725" s="16"/>
      <c r="B725"/>
    </row>
    <row r="726" spans="1:2" x14ac:dyDescent="0.2">
      <c r="A726" s="16"/>
      <c r="B726"/>
    </row>
    <row r="727" spans="1:2" x14ac:dyDescent="0.2">
      <c r="A727" s="16"/>
      <c r="B727"/>
    </row>
    <row r="728" spans="1:2" x14ac:dyDescent="0.2">
      <c r="A728" s="16"/>
      <c r="B728"/>
    </row>
    <row r="729" spans="1:2" x14ac:dyDescent="0.2">
      <c r="A729" s="16"/>
      <c r="B729"/>
    </row>
    <row r="730" spans="1:2" x14ac:dyDescent="0.2">
      <c r="A730" s="16"/>
    </row>
    <row r="731" spans="1:2" x14ac:dyDescent="0.2">
      <c r="A731" s="16"/>
    </row>
    <row r="732" spans="1:2" x14ac:dyDescent="0.2">
      <c r="A732" s="16"/>
    </row>
    <row r="733" spans="1:2" x14ac:dyDescent="0.2">
      <c r="A733" s="16"/>
    </row>
    <row r="734" spans="1:2" x14ac:dyDescent="0.2">
      <c r="A734" s="16"/>
    </row>
    <row r="735" spans="1:2" x14ac:dyDescent="0.2">
      <c r="A735" s="16"/>
    </row>
    <row r="736" spans="1:2" x14ac:dyDescent="0.2">
      <c r="A736" s="16"/>
    </row>
    <row r="737" spans="1:1" x14ac:dyDescent="0.2">
      <c r="A737" s="16"/>
    </row>
    <row r="738" spans="1:1" x14ac:dyDescent="0.2">
      <c r="A738" s="16"/>
    </row>
    <row r="739" spans="1:1" x14ac:dyDescent="0.2">
      <c r="A739" s="16"/>
    </row>
    <row r="740" spans="1:1" x14ac:dyDescent="0.2">
      <c r="A740" s="16"/>
    </row>
    <row r="741" spans="1:1" x14ac:dyDescent="0.2">
      <c r="A741" s="16"/>
    </row>
    <row r="742" spans="1:1" x14ac:dyDescent="0.2">
      <c r="A742" s="16"/>
    </row>
    <row r="743" spans="1:1" x14ac:dyDescent="0.2">
      <c r="A743" s="16"/>
    </row>
    <row r="744" spans="1:1" x14ac:dyDescent="0.2">
      <c r="A744" s="16"/>
    </row>
    <row r="745" spans="1:1" x14ac:dyDescent="0.2">
      <c r="A745" s="16"/>
    </row>
    <row r="746" spans="1:1" x14ac:dyDescent="0.2">
      <c r="A746" s="16"/>
    </row>
    <row r="747" spans="1:1" x14ac:dyDescent="0.2">
      <c r="A747" s="16"/>
    </row>
    <row r="748" spans="1:1" x14ac:dyDescent="0.2">
      <c r="A748" s="16"/>
    </row>
    <row r="749" spans="1:1" x14ac:dyDescent="0.2">
      <c r="A749" s="16"/>
    </row>
    <row r="750" spans="1:1" x14ac:dyDescent="0.2">
      <c r="A750" s="16"/>
    </row>
    <row r="751" spans="1:1" x14ac:dyDescent="0.2">
      <c r="A751" s="16"/>
    </row>
    <row r="752" spans="1:1" x14ac:dyDescent="0.2">
      <c r="A752" s="16"/>
    </row>
    <row r="753" spans="1:1" x14ac:dyDescent="0.2">
      <c r="A753" s="16"/>
    </row>
    <row r="754" spans="1:1" x14ac:dyDescent="0.2">
      <c r="A754" s="16"/>
    </row>
    <row r="755" spans="1:1" x14ac:dyDescent="0.2">
      <c r="A755" s="16"/>
    </row>
    <row r="756" spans="1:1" x14ac:dyDescent="0.2">
      <c r="A756" s="16"/>
    </row>
    <row r="757" spans="1:1" x14ac:dyDescent="0.2">
      <c r="A757" s="16"/>
    </row>
    <row r="758" spans="1:1" x14ac:dyDescent="0.2">
      <c r="A758" s="16"/>
    </row>
    <row r="759" spans="1:1" x14ac:dyDescent="0.2">
      <c r="A759" s="16"/>
    </row>
    <row r="760" spans="1:1" x14ac:dyDescent="0.2">
      <c r="A760" s="16"/>
    </row>
    <row r="761" spans="1:1" x14ac:dyDescent="0.2">
      <c r="A761" s="16"/>
    </row>
    <row r="762" spans="1:1" x14ac:dyDescent="0.2">
      <c r="A762" s="16"/>
    </row>
    <row r="763" spans="1:1" x14ac:dyDescent="0.2">
      <c r="A763" s="16"/>
    </row>
    <row r="764" spans="1:1" x14ac:dyDescent="0.2">
      <c r="A764" s="16"/>
    </row>
    <row r="765" spans="1:1" x14ac:dyDescent="0.2">
      <c r="A765" s="16"/>
    </row>
    <row r="766" spans="1:1" x14ac:dyDescent="0.2">
      <c r="A766" s="16"/>
    </row>
    <row r="767" spans="1:1" x14ac:dyDescent="0.2">
      <c r="A767" s="16"/>
    </row>
    <row r="768" spans="1:1" x14ac:dyDescent="0.2">
      <c r="A768" s="16"/>
    </row>
    <row r="769" spans="1:1" x14ac:dyDescent="0.2">
      <c r="A769" s="16"/>
    </row>
    <row r="770" spans="1:1" x14ac:dyDescent="0.2">
      <c r="A770" s="16"/>
    </row>
    <row r="771" spans="1:1" x14ac:dyDescent="0.2">
      <c r="A771" s="16"/>
    </row>
    <row r="772" spans="1:1" x14ac:dyDescent="0.2">
      <c r="A772" s="16"/>
    </row>
    <row r="773" spans="1:1" x14ac:dyDescent="0.2">
      <c r="A773" s="16"/>
    </row>
    <row r="774" spans="1:1" x14ac:dyDescent="0.2">
      <c r="A774" s="16"/>
    </row>
    <row r="775" spans="1:1" x14ac:dyDescent="0.2">
      <c r="A775" s="16"/>
    </row>
    <row r="776" spans="1:1" x14ac:dyDescent="0.2">
      <c r="A776" s="16"/>
    </row>
    <row r="777" spans="1:1" x14ac:dyDescent="0.2">
      <c r="A777" s="16"/>
    </row>
    <row r="778" spans="1:1" x14ac:dyDescent="0.2">
      <c r="A778" s="16"/>
    </row>
    <row r="779" spans="1:1" x14ac:dyDescent="0.2">
      <c r="A779" s="16"/>
    </row>
    <row r="780" spans="1:1" x14ac:dyDescent="0.2">
      <c r="A780" s="16"/>
    </row>
    <row r="781" spans="1:1" x14ac:dyDescent="0.2">
      <c r="A781" s="16"/>
    </row>
    <row r="782" spans="1:1" x14ac:dyDescent="0.2">
      <c r="A782" s="16"/>
    </row>
    <row r="783" spans="1:1" x14ac:dyDescent="0.2">
      <c r="A783" s="16"/>
    </row>
    <row r="784" spans="1:1" x14ac:dyDescent="0.2">
      <c r="A784" s="16"/>
    </row>
    <row r="785" spans="1:1" x14ac:dyDescent="0.2">
      <c r="A785" s="16"/>
    </row>
    <row r="786" spans="1:1" x14ac:dyDescent="0.2">
      <c r="A786" s="16"/>
    </row>
    <row r="787" spans="1:1" x14ac:dyDescent="0.2">
      <c r="A787" s="16"/>
    </row>
    <row r="788" spans="1:1" x14ac:dyDescent="0.2">
      <c r="A788" s="16"/>
    </row>
    <row r="789" spans="1:1" x14ac:dyDescent="0.2">
      <c r="A789" s="16"/>
    </row>
    <row r="790" spans="1:1" x14ac:dyDescent="0.2">
      <c r="A790" s="16"/>
    </row>
    <row r="791" spans="1:1" x14ac:dyDescent="0.2">
      <c r="A791" s="16"/>
    </row>
    <row r="792" spans="1:1" x14ac:dyDescent="0.2">
      <c r="A792" s="16"/>
    </row>
    <row r="793" spans="1:1" x14ac:dyDescent="0.2">
      <c r="A793" s="16"/>
    </row>
    <row r="794" spans="1:1" x14ac:dyDescent="0.2">
      <c r="A794" s="16"/>
    </row>
    <row r="795" spans="1:1" x14ac:dyDescent="0.2">
      <c r="A795" s="16"/>
    </row>
    <row r="796" spans="1:1" x14ac:dyDescent="0.2">
      <c r="A796" s="16"/>
    </row>
    <row r="797" spans="1:1" x14ac:dyDescent="0.2">
      <c r="A797" s="16"/>
    </row>
    <row r="798" spans="1:1" x14ac:dyDescent="0.2">
      <c r="A798" s="16"/>
    </row>
    <row r="799" spans="1:1" x14ac:dyDescent="0.2">
      <c r="A799" s="16"/>
    </row>
    <row r="800" spans="1:1" x14ac:dyDescent="0.2">
      <c r="A800" s="16"/>
    </row>
    <row r="801" spans="1:1" x14ac:dyDescent="0.2">
      <c r="A801" s="16"/>
    </row>
    <row r="802" spans="1:1" x14ac:dyDescent="0.2">
      <c r="A802" s="16"/>
    </row>
    <row r="803" spans="1:1" x14ac:dyDescent="0.2">
      <c r="A803" s="16"/>
    </row>
    <row r="804" spans="1:1" x14ac:dyDescent="0.2">
      <c r="A804" s="16"/>
    </row>
    <row r="805" spans="1:1" x14ac:dyDescent="0.2">
      <c r="A805" s="16"/>
    </row>
    <row r="806" spans="1:1" x14ac:dyDescent="0.2">
      <c r="A806" s="16"/>
    </row>
    <row r="807" spans="1:1" x14ac:dyDescent="0.2">
      <c r="A807" s="16"/>
    </row>
    <row r="808" spans="1:1" x14ac:dyDescent="0.2">
      <c r="A808" s="16"/>
    </row>
    <row r="809" spans="1:1" x14ac:dyDescent="0.2">
      <c r="A809" s="16"/>
    </row>
    <row r="810" spans="1:1" x14ac:dyDescent="0.2">
      <c r="A810" s="16"/>
    </row>
    <row r="811" spans="1:1" x14ac:dyDescent="0.2">
      <c r="A811" s="16"/>
    </row>
    <row r="812" spans="1:1" x14ac:dyDescent="0.2">
      <c r="A812" s="16"/>
    </row>
    <row r="813" spans="1:1" x14ac:dyDescent="0.2">
      <c r="A813" s="16"/>
    </row>
    <row r="814" spans="1:1" x14ac:dyDescent="0.2">
      <c r="A814" s="16"/>
    </row>
    <row r="815" spans="1:1" x14ac:dyDescent="0.2">
      <c r="A815" s="16"/>
    </row>
    <row r="816" spans="1:1" x14ac:dyDescent="0.2">
      <c r="A816" s="16"/>
    </row>
    <row r="817" spans="1:1" x14ac:dyDescent="0.2">
      <c r="A817" s="16"/>
    </row>
    <row r="818" spans="1:1" x14ac:dyDescent="0.2">
      <c r="A818" s="16"/>
    </row>
    <row r="819" spans="1:1" x14ac:dyDescent="0.2">
      <c r="A819" s="16"/>
    </row>
    <row r="820" spans="1:1" x14ac:dyDescent="0.2">
      <c r="A820" s="16"/>
    </row>
    <row r="821" spans="1:1" x14ac:dyDescent="0.2">
      <c r="A821" s="16"/>
    </row>
    <row r="822" spans="1:1" x14ac:dyDescent="0.2">
      <c r="A822" s="16"/>
    </row>
    <row r="823" spans="1:1" x14ac:dyDescent="0.2">
      <c r="A823" s="16"/>
    </row>
    <row r="824" spans="1:1" x14ac:dyDescent="0.2">
      <c r="A824" s="16"/>
    </row>
    <row r="825" spans="1:1" x14ac:dyDescent="0.2">
      <c r="A825" s="16"/>
    </row>
    <row r="826" spans="1:1" x14ac:dyDescent="0.2">
      <c r="A826" s="16"/>
    </row>
    <row r="827" spans="1:1" x14ac:dyDescent="0.2">
      <c r="A827" s="16"/>
    </row>
    <row r="828" spans="1:1" x14ac:dyDescent="0.2">
      <c r="A828" s="16"/>
    </row>
    <row r="829" spans="1:1" x14ac:dyDescent="0.2">
      <c r="A829" s="16"/>
    </row>
    <row r="830" spans="1:1" x14ac:dyDescent="0.2">
      <c r="A830" s="16"/>
    </row>
    <row r="831" spans="1:1" x14ac:dyDescent="0.2">
      <c r="A831" s="16"/>
    </row>
    <row r="832" spans="1:1" x14ac:dyDescent="0.2">
      <c r="A832" s="16"/>
    </row>
    <row r="833" spans="1:1" x14ac:dyDescent="0.2">
      <c r="A833" s="16"/>
    </row>
    <row r="834" spans="1:1" x14ac:dyDescent="0.2">
      <c r="A834" s="16"/>
    </row>
    <row r="835" spans="1:1" x14ac:dyDescent="0.2">
      <c r="A835" s="16"/>
    </row>
    <row r="836" spans="1:1" x14ac:dyDescent="0.2">
      <c r="A836" s="16"/>
    </row>
    <row r="837" spans="1:1" x14ac:dyDescent="0.2">
      <c r="A837" s="16"/>
    </row>
    <row r="838" spans="1:1" x14ac:dyDescent="0.2">
      <c r="A838" s="16"/>
    </row>
    <row r="839" spans="1:1" x14ac:dyDescent="0.2">
      <c r="A839" s="16"/>
    </row>
    <row r="840" spans="1:1" x14ac:dyDescent="0.2">
      <c r="A840" s="16"/>
    </row>
    <row r="841" spans="1:1" x14ac:dyDescent="0.2">
      <c r="A841" s="16"/>
    </row>
    <row r="842" spans="1:1" x14ac:dyDescent="0.2">
      <c r="A842" s="16"/>
    </row>
    <row r="843" spans="1:1" x14ac:dyDescent="0.2">
      <c r="A843" s="16"/>
    </row>
    <row r="844" spans="1:1" x14ac:dyDescent="0.2">
      <c r="A844" s="16"/>
    </row>
    <row r="845" spans="1:1" x14ac:dyDescent="0.2">
      <c r="A845" s="16"/>
    </row>
    <row r="846" spans="1:1" x14ac:dyDescent="0.2">
      <c r="A846" s="16"/>
    </row>
    <row r="847" spans="1:1" x14ac:dyDescent="0.2">
      <c r="A847" s="16"/>
    </row>
    <row r="848" spans="1:1" x14ac:dyDescent="0.2">
      <c r="A848" s="16"/>
    </row>
    <row r="849" spans="1:1" x14ac:dyDescent="0.2">
      <c r="A849" s="16"/>
    </row>
    <row r="850" spans="1:1" x14ac:dyDescent="0.2">
      <c r="A850" s="16"/>
    </row>
    <row r="851" spans="1:1" x14ac:dyDescent="0.2">
      <c r="A851" s="16"/>
    </row>
    <row r="852" spans="1:1" x14ac:dyDescent="0.2">
      <c r="A852" s="16"/>
    </row>
    <row r="853" spans="1:1" x14ac:dyDescent="0.2">
      <c r="A853" s="16"/>
    </row>
    <row r="854" spans="1:1" x14ac:dyDescent="0.2">
      <c r="A854" s="16"/>
    </row>
    <row r="855" spans="1:1" x14ac:dyDescent="0.2">
      <c r="A855" s="16"/>
    </row>
    <row r="856" spans="1:1" x14ac:dyDescent="0.2">
      <c r="A856" s="16"/>
    </row>
    <row r="857" spans="1:1" x14ac:dyDescent="0.2">
      <c r="A857" s="16"/>
    </row>
    <row r="858" spans="1:1" x14ac:dyDescent="0.2">
      <c r="A858" s="16"/>
    </row>
    <row r="859" spans="1:1" x14ac:dyDescent="0.2">
      <c r="A859" s="16"/>
    </row>
    <row r="860" spans="1:1" x14ac:dyDescent="0.2">
      <c r="A860" s="16"/>
    </row>
    <row r="861" spans="1:1" x14ac:dyDescent="0.2">
      <c r="A861" s="16"/>
    </row>
    <row r="862" spans="1:1" x14ac:dyDescent="0.2">
      <c r="A862" s="16"/>
    </row>
    <row r="863" spans="1:1" x14ac:dyDescent="0.2">
      <c r="A863" s="16"/>
    </row>
    <row r="864" spans="1:1" x14ac:dyDescent="0.2">
      <c r="A864" s="16"/>
    </row>
    <row r="865" spans="1:1" x14ac:dyDescent="0.2">
      <c r="A865" s="16"/>
    </row>
    <row r="866" spans="1:1" x14ac:dyDescent="0.2">
      <c r="A866" s="16"/>
    </row>
    <row r="867" spans="1:1" x14ac:dyDescent="0.2">
      <c r="A867" s="16"/>
    </row>
    <row r="868" spans="1:1" x14ac:dyDescent="0.2">
      <c r="A868" s="16"/>
    </row>
    <row r="869" spans="1:1" x14ac:dyDescent="0.2">
      <c r="A869" s="16"/>
    </row>
    <row r="870" spans="1:1" x14ac:dyDescent="0.2">
      <c r="A870" s="16"/>
    </row>
    <row r="871" spans="1:1" x14ac:dyDescent="0.2">
      <c r="A871" s="16"/>
    </row>
    <row r="872" spans="1:1" x14ac:dyDescent="0.2">
      <c r="A872" s="16"/>
    </row>
    <row r="873" spans="1:1" x14ac:dyDescent="0.2">
      <c r="A873" s="16"/>
    </row>
    <row r="874" spans="1:1" x14ac:dyDescent="0.2">
      <c r="A874" s="16"/>
    </row>
    <row r="875" spans="1:1" x14ac:dyDescent="0.2">
      <c r="A875" s="16"/>
    </row>
    <row r="876" spans="1:1" x14ac:dyDescent="0.2">
      <c r="A876" s="16"/>
    </row>
    <row r="877" spans="1:1" x14ac:dyDescent="0.2">
      <c r="A877" s="16"/>
    </row>
    <row r="878" spans="1:1" x14ac:dyDescent="0.2">
      <c r="A878" s="16"/>
    </row>
    <row r="879" spans="1:1" x14ac:dyDescent="0.2">
      <c r="A879" s="16"/>
    </row>
    <row r="880" spans="1:1" x14ac:dyDescent="0.2">
      <c r="A880" s="16"/>
    </row>
    <row r="881" spans="1:1" x14ac:dyDescent="0.2">
      <c r="A881" s="16"/>
    </row>
    <row r="882" spans="1:1" x14ac:dyDescent="0.2">
      <c r="A882" s="16"/>
    </row>
    <row r="883" spans="1:1" x14ac:dyDescent="0.2">
      <c r="A883" s="16"/>
    </row>
    <row r="884" spans="1:1" x14ac:dyDescent="0.2">
      <c r="A884" s="16"/>
    </row>
    <row r="885" spans="1:1" x14ac:dyDescent="0.2">
      <c r="A885" s="16"/>
    </row>
    <row r="886" spans="1:1" x14ac:dyDescent="0.2">
      <c r="A886" s="16"/>
    </row>
    <row r="887" spans="1:1" x14ac:dyDescent="0.2">
      <c r="A887" s="16"/>
    </row>
    <row r="888" spans="1:1" x14ac:dyDescent="0.2">
      <c r="A888" s="16"/>
    </row>
    <row r="889" spans="1:1" x14ac:dyDescent="0.2">
      <c r="A889" s="16"/>
    </row>
    <row r="890" spans="1:1" x14ac:dyDescent="0.2">
      <c r="A890" s="16"/>
    </row>
    <row r="891" spans="1:1" x14ac:dyDescent="0.2">
      <c r="A891" s="16"/>
    </row>
    <row r="892" spans="1:1" x14ac:dyDescent="0.2">
      <c r="A892" s="16"/>
    </row>
    <row r="893" spans="1:1" x14ac:dyDescent="0.2">
      <c r="A893" s="16"/>
    </row>
    <row r="894" spans="1:1" x14ac:dyDescent="0.2">
      <c r="A894" s="16"/>
    </row>
    <row r="895" spans="1:1" x14ac:dyDescent="0.2">
      <c r="A895" s="16"/>
    </row>
    <row r="896" spans="1:1" x14ac:dyDescent="0.2">
      <c r="A896" s="16"/>
    </row>
    <row r="897" spans="1:1" x14ac:dyDescent="0.2">
      <c r="A897" s="16"/>
    </row>
    <row r="898" spans="1:1" x14ac:dyDescent="0.2">
      <c r="A898" s="16"/>
    </row>
    <row r="899" spans="1:1" x14ac:dyDescent="0.2">
      <c r="A899" s="16"/>
    </row>
    <row r="900" spans="1:1" x14ac:dyDescent="0.2">
      <c r="A900" s="16"/>
    </row>
    <row r="901" spans="1:1" x14ac:dyDescent="0.2">
      <c r="A901" s="16"/>
    </row>
    <row r="902" spans="1:1" x14ac:dyDescent="0.2">
      <c r="A902" s="16"/>
    </row>
    <row r="903" spans="1:1" x14ac:dyDescent="0.2">
      <c r="A903" s="16"/>
    </row>
    <row r="904" spans="1:1" x14ac:dyDescent="0.2">
      <c r="A904" s="16"/>
    </row>
    <row r="905" spans="1:1" x14ac:dyDescent="0.2">
      <c r="A905" s="16"/>
    </row>
    <row r="906" spans="1:1" x14ac:dyDescent="0.2">
      <c r="A906" s="16"/>
    </row>
    <row r="907" spans="1:1" x14ac:dyDescent="0.2">
      <c r="A907" s="16"/>
    </row>
    <row r="908" spans="1:1" x14ac:dyDescent="0.2">
      <c r="A908" s="16"/>
    </row>
    <row r="909" spans="1:1" x14ac:dyDescent="0.2">
      <c r="A909" s="16"/>
    </row>
    <row r="910" spans="1:1" x14ac:dyDescent="0.2">
      <c r="A910" s="16"/>
    </row>
    <row r="911" spans="1:1" x14ac:dyDescent="0.2">
      <c r="A911" s="16"/>
    </row>
    <row r="912" spans="1:1" x14ac:dyDescent="0.2">
      <c r="A912" s="16"/>
    </row>
    <row r="913" spans="1:1" x14ac:dyDescent="0.2">
      <c r="A913" s="16"/>
    </row>
    <row r="914" spans="1:1" x14ac:dyDescent="0.2">
      <c r="A914" s="16"/>
    </row>
    <row r="915" spans="1:1" x14ac:dyDescent="0.2">
      <c r="A915" s="16"/>
    </row>
    <row r="916" spans="1:1" x14ac:dyDescent="0.2">
      <c r="A916" s="16"/>
    </row>
    <row r="917" spans="1:1" x14ac:dyDescent="0.2">
      <c r="A917" s="16"/>
    </row>
    <row r="918" spans="1:1" x14ac:dyDescent="0.2">
      <c r="A918" s="16"/>
    </row>
    <row r="919" spans="1:1" x14ac:dyDescent="0.2">
      <c r="A919" s="16"/>
    </row>
    <row r="920" spans="1:1" x14ac:dyDescent="0.2">
      <c r="A920" s="16"/>
    </row>
    <row r="921" spans="1:1" x14ac:dyDescent="0.2">
      <c r="A921" s="16"/>
    </row>
    <row r="922" spans="1:1" x14ac:dyDescent="0.2">
      <c r="A922" s="16"/>
    </row>
    <row r="923" spans="1:1" x14ac:dyDescent="0.2">
      <c r="A923" s="16"/>
    </row>
    <row r="924" spans="1:1" x14ac:dyDescent="0.2">
      <c r="A924" s="16"/>
    </row>
    <row r="925" spans="1:1" x14ac:dyDescent="0.2">
      <c r="A925" s="16"/>
    </row>
    <row r="926" spans="1:1" x14ac:dyDescent="0.2">
      <c r="A926" s="16"/>
    </row>
    <row r="927" spans="1:1" x14ac:dyDescent="0.2">
      <c r="A927" s="16"/>
    </row>
    <row r="928" spans="1:1" x14ac:dyDescent="0.2">
      <c r="A928" s="16"/>
    </row>
    <row r="929" spans="1:1" x14ac:dyDescent="0.2">
      <c r="A929" s="16"/>
    </row>
    <row r="930" spans="1:1" x14ac:dyDescent="0.2">
      <c r="A930" s="16"/>
    </row>
    <row r="931" spans="1:1" x14ac:dyDescent="0.2">
      <c r="A931" s="16"/>
    </row>
    <row r="932" spans="1:1" x14ac:dyDescent="0.2">
      <c r="A932" s="16"/>
    </row>
    <row r="933" spans="1:1" x14ac:dyDescent="0.2">
      <c r="A933" s="16"/>
    </row>
    <row r="934" spans="1:1" x14ac:dyDescent="0.2">
      <c r="A934" s="16"/>
    </row>
    <row r="935" spans="1:1" x14ac:dyDescent="0.2">
      <c r="A935" s="16"/>
    </row>
    <row r="936" spans="1:1" x14ac:dyDescent="0.2">
      <c r="A936" s="16"/>
    </row>
    <row r="937" spans="1:1" x14ac:dyDescent="0.2">
      <c r="A937" s="16"/>
    </row>
    <row r="938" spans="1:1" x14ac:dyDescent="0.2">
      <c r="A938" s="16"/>
    </row>
    <row r="939" spans="1:1" x14ac:dyDescent="0.2">
      <c r="A939" s="16"/>
    </row>
    <row r="940" spans="1:1" x14ac:dyDescent="0.2">
      <c r="A940" s="16"/>
    </row>
    <row r="941" spans="1:1" x14ac:dyDescent="0.2">
      <c r="A941" s="16"/>
    </row>
    <row r="942" spans="1:1" x14ac:dyDescent="0.2">
      <c r="A942" s="16"/>
    </row>
    <row r="943" spans="1:1" x14ac:dyDescent="0.2">
      <c r="A943" s="16"/>
    </row>
    <row r="944" spans="1:1" x14ac:dyDescent="0.2">
      <c r="A944" s="16"/>
    </row>
    <row r="945" spans="1:1" x14ac:dyDescent="0.2">
      <c r="A945" s="16"/>
    </row>
    <row r="946" spans="1:1" x14ac:dyDescent="0.2">
      <c r="A946" s="16"/>
    </row>
    <row r="947" spans="1:1" x14ac:dyDescent="0.2">
      <c r="A947" s="16"/>
    </row>
    <row r="948" spans="1:1" x14ac:dyDescent="0.2">
      <c r="A948" s="16"/>
    </row>
    <row r="949" spans="1:1" x14ac:dyDescent="0.2">
      <c r="A949" s="16"/>
    </row>
    <row r="950" spans="1:1" x14ac:dyDescent="0.2">
      <c r="A950" s="16"/>
    </row>
    <row r="951" spans="1:1" x14ac:dyDescent="0.2">
      <c r="A951" s="16"/>
    </row>
    <row r="952" spans="1:1" x14ac:dyDescent="0.2">
      <c r="A952" s="16"/>
    </row>
    <row r="953" spans="1:1" x14ac:dyDescent="0.2">
      <c r="A953" s="16"/>
    </row>
    <row r="954" spans="1:1" x14ac:dyDescent="0.2">
      <c r="A954" s="16"/>
    </row>
    <row r="955" spans="1:1" x14ac:dyDescent="0.2">
      <c r="A955" s="16"/>
    </row>
    <row r="956" spans="1:1" x14ac:dyDescent="0.2">
      <c r="A956" s="16"/>
    </row>
    <row r="957" spans="1:1" x14ac:dyDescent="0.2">
      <c r="A957" s="16"/>
    </row>
    <row r="958" spans="1:1" x14ac:dyDescent="0.2">
      <c r="A958" s="16"/>
    </row>
    <row r="959" spans="1:1" x14ac:dyDescent="0.2">
      <c r="A959" s="16"/>
    </row>
    <row r="960" spans="1:1" x14ac:dyDescent="0.2">
      <c r="A960" s="16"/>
    </row>
    <row r="961" spans="1:1" x14ac:dyDescent="0.2">
      <c r="A961" s="16"/>
    </row>
    <row r="962" spans="1:1" x14ac:dyDescent="0.2">
      <c r="A962" s="16"/>
    </row>
    <row r="963" spans="1:1" x14ac:dyDescent="0.2">
      <c r="A963" s="16"/>
    </row>
    <row r="964" spans="1:1" x14ac:dyDescent="0.2">
      <c r="A964" s="16"/>
    </row>
    <row r="965" spans="1:1" x14ac:dyDescent="0.2">
      <c r="A965" s="16"/>
    </row>
    <row r="966" spans="1:1" x14ac:dyDescent="0.2">
      <c r="A966" s="16"/>
    </row>
    <row r="967" spans="1:1" x14ac:dyDescent="0.2">
      <c r="A967" s="16"/>
    </row>
    <row r="968" spans="1:1" x14ac:dyDescent="0.2">
      <c r="A968" s="16"/>
    </row>
    <row r="969" spans="1:1" x14ac:dyDescent="0.2">
      <c r="A969" s="16"/>
    </row>
    <row r="970" spans="1:1" x14ac:dyDescent="0.2">
      <c r="A970" s="16"/>
    </row>
    <row r="971" spans="1:1" x14ac:dyDescent="0.2">
      <c r="A971" s="16"/>
    </row>
    <row r="972" spans="1:1" x14ac:dyDescent="0.2">
      <c r="A972" s="16"/>
    </row>
    <row r="973" spans="1:1" x14ac:dyDescent="0.2">
      <c r="A973" s="16"/>
    </row>
    <row r="974" spans="1:1" x14ac:dyDescent="0.2">
      <c r="A974" s="16"/>
    </row>
    <row r="975" spans="1:1" x14ac:dyDescent="0.2">
      <c r="A975" s="16"/>
    </row>
    <row r="976" spans="1:1" x14ac:dyDescent="0.2">
      <c r="A976" s="16"/>
    </row>
    <row r="977" spans="1:1" x14ac:dyDescent="0.2">
      <c r="A977" s="16"/>
    </row>
    <row r="978" spans="1:1" x14ac:dyDescent="0.2">
      <c r="A978" s="16"/>
    </row>
    <row r="979" spans="1:1" x14ac:dyDescent="0.2">
      <c r="A979" s="16"/>
    </row>
    <row r="980" spans="1:1" x14ac:dyDescent="0.2">
      <c r="A980" s="16"/>
    </row>
    <row r="981" spans="1:1" x14ac:dyDescent="0.2">
      <c r="A981" s="16"/>
    </row>
    <row r="982" spans="1:1" x14ac:dyDescent="0.2">
      <c r="A982" s="16"/>
    </row>
    <row r="983" spans="1:1" x14ac:dyDescent="0.2">
      <c r="A983" s="16"/>
    </row>
    <row r="984" spans="1:1" x14ac:dyDescent="0.2">
      <c r="A984" s="16"/>
    </row>
    <row r="985" spans="1:1" x14ac:dyDescent="0.2">
      <c r="A985" s="16"/>
    </row>
    <row r="986" spans="1:1" x14ac:dyDescent="0.2">
      <c r="A986" s="16"/>
    </row>
    <row r="987" spans="1:1" x14ac:dyDescent="0.2">
      <c r="A987" s="16"/>
    </row>
    <row r="988" spans="1:1" x14ac:dyDescent="0.2">
      <c r="A988" s="16"/>
    </row>
    <row r="989" spans="1:1" x14ac:dyDescent="0.2">
      <c r="A989" s="16"/>
    </row>
    <row r="990" spans="1:1" x14ac:dyDescent="0.2">
      <c r="A990" s="16"/>
    </row>
    <row r="991" spans="1:1" x14ac:dyDescent="0.2">
      <c r="A991" s="16"/>
    </row>
    <row r="992" spans="1:1" x14ac:dyDescent="0.2">
      <c r="A992" s="16"/>
    </row>
    <row r="993" spans="1:1" x14ac:dyDescent="0.2">
      <c r="A993" s="16"/>
    </row>
    <row r="994" spans="1:1" x14ac:dyDescent="0.2">
      <c r="A994" s="16"/>
    </row>
    <row r="995" spans="1:1" x14ac:dyDescent="0.2">
      <c r="A995" s="16"/>
    </row>
    <row r="996" spans="1:1" x14ac:dyDescent="0.2">
      <c r="A996" s="16"/>
    </row>
    <row r="997" spans="1:1" x14ac:dyDescent="0.2">
      <c r="A997" s="16"/>
    </row>
    <row r="998" spans="1:1" x14ac:dyDescent="0.2">
      <c r="A998" s="16"/>
    </row>
    <row r="999" spans="1:1" x14ac:dyDescent="0.2">
      <c r="A999" s="16"/>
    </row>
    <row r="1000" spans="1:1" x14ac:dyDescent="0.2">
      <c r="A1000" s="16"/>
    </row>
    <row r="1001" spans="1:1" x14ac:dyDescent="0.2">
      <c r="A1001" s="16"/>
    </row>
    <row r="1002" spans="1:1" x14ac:dyDescent="0.2">
      <c r="A1002" s="16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432"/>
  <sheetViews>
    <sheetView workbookViewId="0">
      <selection activeCell="A2" sqref="A2"/>
    </sheetView>
  </sheetViews>
  <sheetFormatPr defaultRowHeight="12.75" x14ac:dyDescent="0.2"/>
  <cols>
    <col min="1" max="1" width="49.140625" style="17" bestFit="1" customWidth="1"/>
    <col min="2" max="2" width="9.140625" style="15" customWidth="1"/>
    <col min="3" max="3" width="5.7109375" style="17" customWidth="1"/>
    <col min="4" max="4" width="8.5703125" style="17" bestFit="1" customWidth="1"/>
    <col min="5" max="5" width="4" style="17" customWidth="1"/>
    <col min="6" max="6" width="8.28515625" style="17" customWidth="1"/>
    <col min="7" max="7" width="9.42578125" style="17" customWidth="1"/>
    <col min="8" max="8" width="3.7109375" style="17" customWidth="1"/>
    <col min="9" max="9" width="7" style="17" customWidth="1"/>
    <col min="10" max="10" width="8.85546875" style="17" customWidth="1"/>
    <col min="11" max="11" width="3.5703125" style="17" customWidth="1"/>
    <col min="12" max="13" width="9.140625" style="17"/>
    <col min="14" max="14" width="3.7109375" style="17" customWidth="1"/>
    <col min="15" max="16384" width="9.140625" style="17"/>
  </cols>
  <sheetData>
    <row r="1" spans="1:13" x14ac:dyDescent="0.2">
      <c r="B1" s="17"/>
    </row>
    <row r="2" spans="1:13" x14ac:dyDescent="0.2">
      <c r="A2" s="107" t="e">
        <f>'Acid Prep'!$C$2</f>
        <v>#N/A</v>
      </c>
      <c r="B2" s="107" t="e">
        <f>'Acid Prep'!$E$2</f>
        <v>#N/A</v>
      </c>
      <c r="C2" s="54"/>
      <c r="D2" s="22"/>
      <c r="E2" s="54"/>
      <c r="F2" s="54"/>
      <c r="G2" s="54" t="s">
        <v>65</v>
      </c>
      <c r="H2" s="107" t="e">
        <f>'Acid Prep'!$I$2</f>
        <v>#N/A</v>
      </c>
      <c r="I2" s="54"/>
      <c r="J2" s="54"/>
    </row>
    <row r="3" spans="1:13" x14ac:dyDescent="0.2">
      <c r="A3" s="22"/>
      <c r="C3" s="22"/>
      <c r="D3" s="22"/>
      <c r="E3" s="22"/>
      <c r="F3" s="22"/>
      <c r="G3" s="22"/>
      <c r="H3" s="22"/>
      <c r="I3" s="22"/>
      <c r="J3" s="22"/>
    </row>
    <row r="4" spans="1:13" ht="15.75" x14ac:dyDescent="0.25">
      <c r="A4" s="58" t="s">
        <v>89</v>
      </c>
    </row>
    <row r="5" spans="1:13" x14ac:dyDescent="0.2">
      <c r="D5" s="41"/>
      <c r="E5" s="15"/>
      <c r="G5" s="41"/>
      <c r="H5" s="15"/>
      <c r="J5" s="41"/>
      <c r="M5" s="41"/>
    </row>
    <row r="6" spans="1:13" x14ac:dyDescent="0.2">
      <c r="A6" s="86" t="s">
        <v>113</v>
      </c>
      <c r="C6" s="82"/>
      <c r="D6" s="53" t="str">
        <f>'% vinegar check'!D6</f>
        <v/>
      </c>
      <c r="E6" s="22" t="s">
        <v>84</v>
      </c>
    </row>
    <row r="7" spans="1:13" x14ac:dyDescent="0.2">
      <c r="B7" s="17"/>
    </row>
    <row r="8" spans="1:13" x14ac:dyDescent="0.2">
      <c r="A8" s="22" t="s">
        <v>56</v>
      </c>
      <c r="B8" s="17"/>
      <c r="D8" s="93"/>
      <c r="E8" s="17" t="s">
        <v>57</v>
      </c>
      <c r="F8" s="60" t="str">
        <f>'% vinegar check'!F8</f>
        <v/>
      </c>
    </row>
    <row r="9" spans="1:13" x14ac:dyDescent="0.2">
      <c r="B9" s="17"/>
      <c r="F9" s="60"/>
    </row>
    <row r="10" spans="1:13" x14ac:dyDescent="0.2">
      <c r="A10" s="17" t="s">
        <v>58</v>
      </c>
      <c r="B10" s="17"/>
      <c r="D10" s="93"/>
      <c r="E10" s="22" t="s">
        <v>0</v>
      </c>
      <c r="F10" s="60"/>
    </row>
    <row r="11" spans="1:13" x14ac:dyDescent="0.2">
      <c r="B11" s="17"/>
      <c r="E11" s="22"/>
      <c r="F11" s="60"/>
    </row>
    <row r="12" spans="1:13" x14ac:dyDescent="0.2">
      <c r="A12" s="17" t="s">
        <v>59</v>
      </c>
      <c r="B12" s="17"/>
      <c r="D12" s="93"/>
      <c r="E12" s="22" t="s">
        <v>0</v>
      </c>
      <c r="F12" s="60" t="str">
        <f>'% vinegar check'!E17</f>
        <v/>
      </c>
    </row>
    <row r="13" spans="1:13" x14ac:dyDescent="0.2">
      <c r="B13" s="17"/>
      <c r="E13" s="22"/>
      <c r="F13" s="60"/>
    </row>
    <row r="14" spans="1:13" x14ac:dyDescent="0.2">
      <c r="A14" s="17" t="s">
        <v>60</v>
      </c>
      <c r="B14" s="17"/>
      <c r="D14" s="93"/>
      <c r="E14" s="22" t="s">
        <v>85</v>
      </c>
      <c r="F14" s="60" t="str">
        <f>'% vinegar check'!E24</f>
        <v/>
      </c>
    </row>
    <row r="15" spans="1:13" x14ac:dyDescent="0.2">
      <c r="A15" s="52"/>
      <c r="E15" s="22"/>
    </row>
    <row r="301" spans="1:6" ht="15.75" x14ac:dyDescent="0.25">
      <c r="A301" s="16"/>
      <c r="B301" s="17"/>
      <c r="F301" s="87"/>
    </row>
    <row r="302" spans="1:6" ht="15.75" x14ac:dyDescent="0.25">
      <c r="A302" s="16"/>
      <c r="B302" s="17"/>
      <c r="F302" s="87"/>
    </row>
    <row r="303" spans="1:6" ht="15.75" x14ac:dyDescent="0.25">
      <c r="A303" s="16"/>
      <c r="B303" s="17"/>
      <c r="F303" s="87"/>
    </row>
    <row r="304" spans="1:6" ht="15.75" x14ac:dyDescent="0.25">
      <c r="A304" s="16"/>
      <c r="B304" s="17"/>
      <c r="F304" s="87"/>
    </row>
    <row r="305" spans="1:6" ht="15.75" x14ac:dyDescent="0.25">
      <c r="A305" s="16"/>
      <c r="B305" s="17"/>
      <c r="F305" s="87"/>
    </row>
    <row r="306" spans="1:6" ht="15.75" x14ac:dyDescent="0.25">
      <c r="A306" s="16"/>
      <c r="B306" s="17"/>
      <c r="F306" s="87"/>
    </row>
    <row r="307" spans="1:6" ht="15.75" x14ac:dyDescent="0.25">
      <c r="A307" s="16"/>
      <c r="B307" s="17"/>
      <c r="F307" s="87"/>
    </row>
    <row r="308" spans="1:6" ht="15.75" x14ac:dyDescent="0.25">
      <c r="A308" s="16"/>
      <c r="B308" s="17"/>
      <c r="F308" s="87"/>
    </row>
    <row r="309" spans="1:6" ht="15.75" x14ac:dyDescent="0.25">
      <c r="A309" s="16"/>
      <c r="B309" s="17"/>
      <c r="D309" s="22"/>
      <c r="F309" s="87"/>
    </row>
    <row r="310" spans="1:6" ht="15.75" x14ac:dyDescent="0.25">
      <c r="A310" s="16"/>
      <c r="B310" s="17"/>
      <c r="D310" s="22"/>
      <c r="F310" s="87"/>
    </row>
    <row r="311" spans="1:6" ht="15.75" x14ac:dyDescent="0.25">
      <c r="A311" s="16"/>
      <c r="B311" s="17"/>
      <c r="D311" s="22"/>
      <c r="F311" s="87"/>
    </row>
    <row r="312" spans="1:6" ht="15.75" x14ac:dyDescent="0.25">
      <c r="A312" s="16"/>
      <c r="B312" s="17"/>
      <c r="D312" s="22"/>
      <c r="F312" s="87"/>
    </row>
    <row r="313" spans="1:6" x14ac:dyDescent="0.2">
      <c r="A313" s="16"/>
      <c r="B313" s="17"/>
      <c r="D313" s="22"/>
    </row>
    <row r="314" spans="1:6" x14ac:dyDescent="0.2">
      <c r="A314" s="16"/>
      <c r="B314" s="17"/>
      <c r="D314" s="22"/>
    </row>
    <row r="315" spans="1:6" x14ac:dyDescent="0.2">
      <c r="A315" s="16"/>
      <c r="B315" s="17"/>
      <c r="D315" s="22"/>
    </row>
    <row r="316" spans="1:6" x14ac:dyDescent="0.2">
      <c r="A316" s="16"/>
      <c r="B316" s="17"/>
    </row>
    <row r="317" spans="1:6" x14ac:dyDescent="0.2">
      <c r="A317" s="16"/>
      <c r="B317" s="17"/>
    </row>
    <row r="318" spans="1:6" x14ac:dyDescent="0.2">
      <c r="A318" s="16"/>
      <c r="B318" s="17"/>
    </row>
    <row r="319" spans="1:6" x14ac:dyDescent="0.2">
      <c r="A319" s="16"/>
      <c r="B319" s="17"/>
    </row>
    <row r="320" spans="1:6" x14ac:dyDescent="0.2">
      <c r="A320" s="16"/>
      <c r="B320" s="17"/>
    </row>
    <row r="321" spans="1:2" x14ac:dyDescent="0.2">
      <c r="A321" s="16"/>
      <c r="B321" s="17"/>
    </row>
    <row r="322" spans="1:2" x14ac:dyDescent="0.2">
      <c r="A322" s="16"/>
      <c r="B322" s="17"/>
    </row>
    <row r="323" spans="1:2" x14ac:dyDescent="0.2">
      <c r="A323" s="16"/>
      <c r="B323" s="17"/>
    </row>
    <row r="324" spans="1:2" x14ac:dyDescent="0.2">
      <c r="A324" s="16"/>
      <c r="B324" s="17"/>
    </row>
    <row r="325" spans="1:2" x14ac:dyDescent="0.2">
      <c r="A325" s="16"/>
      <c r="B325" s="17"/>
    </row>
    <row r="326" spans="1:2" x14ac:dyDescent="0.2">
      <c r="A326" s="16"/>
      <c r="B326" s="17"/>
    </row>
    <row r="327" spans="1:2" x14ac:dyDescent="0.2">
      <c r="A327" s="16"/>
      <c r="B327" s="17"/>
    </row>
    <row r="328" spans="1:2" x14ac:dyDescent="0.2">
      <c r="A328" s="16"/>
      <c r="B328" s="17"/>
    </row>
    <row r="329" spans="1:2" x14ac:dyDescent="0.2">
      <c r="A329" s="16"/>
      <c r="B329" s="17"/>
    </row>
    <row r="330" spans="1:2" x14ac:dyDescent="0.2">
      <c r="A330" s="16"/>
      <c r="B330" s="17"/>
    </row>
    <row r="331" spans="1:2" x14ac:dyDescent="0.2">
      <c r="A331" s="16"/>
      <c r="B331" s="17"/>
    </row>
    <row r="332" spans="1:2" x14ac:dyDescent="0.2">
      <c r="A332" s="16"/>
      <c r="B332" s="17"/>
    </row>
    <row r="333" spans="1:2" x14ac:dyDescent="0.2">
      <c r="A333" s="16"/>
      <c r="B333" s="17"/>
    </row>
    <row r="334" spans="1:2" x14ac:dyDescent="0.2">
      <c r="A334" s="16"/>
      <c r="B334" s="17"/>
    </row>
    <row r="335" spans="1:2" x14ac:dyDescent="0.2">
      <c r="A335" s="16"/>
      <c r="B335" s="17"/>
    </row>
    <row r="336" spans="1:2" x14ac:dyDescent="0.2">
      <c r="A336" s="16"/>
      <c r="B336" s="17"/>
    </row>
    <row r="337" spans="1:2" x14ac:dyDescent="0.2">
      <c r="A337" s="16"/>
      <c r="B337" s="17"/>
    </row>
    <row r="338" spans="1:2" x14ac:dyDescent="0.2">
      <c r="A338" s="16"/>
      <c r="B338" s="17"/>
    </row>
    <row r="339" spans="1:2" x14ac:dyDescent="0.2">
      <c r="A339" s="16"/>
      <c r="B339" s="17"/>
    </row>
    <row r="340" spans="1:2" x14ac:dyDescent="0.2">
      <c r="A340" s="16"/>
      <c r="B340" s="17"/>
    </row>
    <row r="341" spans="1:2" x14ac:dyDescent="0.2">
      <c r="A341" s="16"/>
      <c r="B341" s="17"/>
    </row>
    <row r="342" spans="1:2" x14ac:dyDescent="0.2">
      <c r="A342" s="16"/>
      <c r="B342" s="17"/>
    </row>
    <row r="343" spans="1:2" x14ac:dyDescent="0.2">
      <c r="A343" s="16"/>
      <c r="B343" s="17"/>
    </row>
    <row r="344" spans="1:2" x14ac:dyDescent="0.2">
      <c r="A344" s="16"/>
      <c r="B344" s="17"/>
    </row>
    <row r="345" spans="1:2" x14ac:dyDescent="0.2">
      <c r="A345" s="16"/>
      <c r="B345" s="17"/>
    </row>
    <row r="346" spans="1:2" x14ac:dyDescent="0.2">
      <c r="A346" s="16"/>
      <c r="B346" s="17"/>
    </row>
    <row r="347" spans="1:2" x14ac:dyDescent="0.2">
      <c r="A347" s="16"/>
      <c r="B347" s="17"/>
    </row>
    <row r="348" spans="1:2" x14ac:dyDescent="0.2">
      <c r="A348" s="16"/>
      <c r="B348" s="17"/>
    </row>
    <row r="349" spans="1:2" x14ac:dyDescent="0.2">
      <c r="A349" s="16"/>
      <c r="B349" s="17"/>
    </row>
    <row r="350" spans="1:2" x14ac:dyDescent="0.2">
      <c r="A350" s="16"/>
      <c r="B350" s="17"/>
    </row>
    <row r="351" spans="1:2" x14ac:dyDescent="0.2">
      <c r="A351" s="16"/>
      <c r="B351" s="17"/>
    </row>
    <row r="352" spans="1:2" x14ac:dyDescent="0.2">
      <c r="A352" s="16"/>
      <c r="B352" s="17"/>
    </row>
    <row r="353" spans="1:2" x14ac:dyDescent="0.2">
      <c r="A353" s="16"/>
      <c r="B353" s="17"/>
    </row>
    <row r="354" spans="1:2" x14ac:dyDescent="0.2">
      <c r="A354" s="16"/>
      <c r="B354" s="17"/>
    </row>
    <row r="355" spans="1:2" x14ac:dyDescent="0.2">
      <c r="A355" s="16"/>
      <c r="B355" s="17"/>
    </row>
    <row r="356" spans="1:2" x14ac:dyDescent="0.2">
      <c r="A356" s="16"/>
      <c r="B356" s="17"/>
    </row>
    <row r="357" spans="1:2" x14ac:dyDescent="0.2">
      <c r="A357" s="16"/>
      <c r="B357" s="17"/>
    </row>
    <row r="358" spans="1:2" x14ac:dyDescent="0.2">
      <c r="A358" s="16"/>
      <c r="B358" s="17"/>
    </row>
    <row r="359" spans="1:2" x14ac:dyDescent="0.2">
      <c r="A359" s="16"/>
      <c r="B359" s="17"/>
    </row>
    <row r="360" spans="1:2" x14ac:dyDescent="0.2">
      <c r="A360" s="16"/>
      <c r="B360" s="17"/>
    </row>
    <row r="361" spans="1:2" x14ac:dyDescent="0.2">
      <c r="A361" s="16"/>
      <c r="B361" s="17"/>
    </row>
    <row r="362" spans="1:2" x14ac:dyDescent="0.2">
      <c r="A362" s="16"/>
      <c r="B362" s="17"/>
    </row>
    <row r="363" spans="1:2" x14ac:dyDescent="0.2">
      <c r="A363" s="16"/>
      <c r="B363" s="17"/>
    </row>
    <row r="364" spans="1:2" x14ac:dyDescent="0.2">
      <c r="A364" s="16"/>
      <c r="B364" s="17"/>
    </row>
    <row r="365" spans="1:2" x14ac:dyDescent="0.2">
      <c r="A365" s="16"/>
      <c r="B365" s="17"/>
    </row>
    <row r="366" spans="1:2" x14ac:dyDescent="0.2">
      <c r="A366" s="16"/>
      <c r="B366" s="17"/>
    </row>
    <row r="367" spans="1:2" x14ac:dyDescent="0.2">
      <c r="A367" s="16"/>
      <c r="B367" s="17"/>
    </row>
    <row r="368" spans="1:2" x14ac:dyDescent="0.2">
      <c r="A368" s="16"/>
      <c r="B368" s="17"/>
    </row>
    <row r="369" spans="1:2" x14ac:dyDescent="0.2">
      <c r="A369" s="16"/>
      <c r="B369" s="17"/>
    </row>
    <row r="370" spans="1:2" x14ac:dyDescent="0.2">
      <c r="A370" s="16"/>
      <c r="B370" s="17"/>
    </row>
    <row r="371" spans="1:2" x14ac:dyDescent="0.2">
      <c r="A371" s="16"/>
      <c r="B371" s="17"/>
    </row>
    <row r="372" spans="1:2" x14ac:dyDescent="0.2">
      <c r="A372" s="16"/>
      <c r="B372" s="17"/>
    </row>
    <row r="373" spans="1:2" x14ac:dyDescent="0.2">
      <c r="A373" s="16"/>
      <c r="B373" s="17"/>
    </row>
    <row r="374" spans="1:2" x14ac:dyDescent="0.2">
      <c r="A374" s="16"/>
      <c r="B374" s="17"/>
    </row>
    <row r="375" spans="1:2" x14ac:dyDescent="0.2">
      <c r="A375" s="16"/>
      <c r="B375" s="17"/>
    </row>
    <row r="376" spans="1:2" x14ac:dyDescent="0.2">
      <c r="A376" s="16"/>
      <c r="B376" s="17"/>
    </row>
    <row r="377" spans="1:2" x14ac:dyDescent="0.2">
      <c r="A377" s="16"/>
      <c r="B377" s="17"/>
    </row>
    <row r="378" spans="1:2" x14ac:dyDescent="0.2">
      <c r="A378" s="16"/>
      <c r="B378" s="17"/>
    </row>
    <row r="379" spans="1:2" x14ac:dyDescent="0.2">
      <c r="A379" s="16"/>
      <c r="B379" s="17"/>
    </row>
    <row r="380" spans="1:2" x14ac:dyDescent="0.2">
      <c r="A380" s="16"/>
      <c r="B380" s="17"/>
    </row>
    <row r="381" spans="1:2" x14ac:dyDescent="0.2">
      <c r="A381" s="16"/>
      <c r="B381" s="17"/>
    </row>
    <row r="382" spans="1:2" x14ac:dyDescent="0.2">
      <c r="A382" s="16"/>
      <c r="B382" s="17"/>
    </row>
    <row r="383" spans="1:2" x14ac:dyDescent="0.2">
      <c r="A383" s="16"/>
      <c r="B383" s="17"/>
    </row>
    <row r="384" spans="1:2" x14ac:dyDescent="0.2">
      <c r="A384" s="16"/>
      <c r="B384" s="17"/>
    </row>
    <row r="385" spans="1:2" x14ac:dyDescent="0.2">
      <c r="A385" s="16"/>
      <c r="B385" s="17"/>
    </row>
    <row r="386" spans="1:2" x14ac:dyDescent="0.2">
      <c r="A386" s="16"/>
      <c r="B386" s="17"/>
    </row>
    <row r="387" spans="1:2" x14ac:dyDescent="0.2">
      <c r="A387" s="16"/>
      <c r="B387" s="17"/>
    </row>
    <row r="388" spans="1:2" x14ac:dyDescent="0.2">
      <c r="A388" s="16"/>
      <c r="B388" s="17"/>
    </row>
    <row r="389" spans="1:2" x14ac:dyDescent="0.2">
      <c r="A389" s="16"/>
      <c r="B389" s="17"/>
    </row>
    <row r="390" spans="1:2" x14ac:dyDescent="0.2">
      <c r="A390" s="16"/>
      <c r="B390" s="17"/>
    </row>
    <row r="391" spans="1:2" x14ac:dyDescent="0.2">
      <c r="A391" s="16"/>
      <c r="B391" s="17"/>
    </row>
    <row r="392" spans="1:2" x14ac:dyDescent="0.2">
      <c r="A392" s="16"/>
      <c r="B392" s="17"/>
    </row>
    <row r="393" spans="1:2" x14ac:dyDescent="0.2">
      <c r="A393" s="16"/>
      <c r="B393" s="17"/>
    </row>
    <row r="394" spans="1:2" x14ac:dyDescent="0.2">
      <c r="A394" s="16"/>
      <c r="B394" s="17"/>
    </row>
    <row r="395" spans="1:2" x14ac:dyDescent="0.2">
      <c r="A395" s="16"/>
      <c r="B395" s="17"/>
    </row>
    <row r="396" spans="1:2" x14ac:dyDescent="0.2">
      <c r="A396" s="16"/>
      <c r="B396" s="17"/>
    </row>
    <row r="397" spans="1:2" x14ac:dyDescent="0.2">
      <c r="A397" s="16"/>
      <c r="B397" s="17"/>
    </row>
    <row r="398" spans="1:2" x14ac:dyDescent="0.2">
      <c r="A398" s="16"/>
      <c r="B398" s="17"/>
    </row>
    <row r="399" spans="1:2" x14ac:dyDescent="0.2">
      <c r="A399" s="16"/>
      <c r="B399" s="17"/>
    </row>
    <row r="400" spans="1:2" x14ac:dyDescent="0.2">
      <c r="A400" s="16"/>
      <c r="B400" s="17"/>
    </row>
    <row r="401" spans="1:2" x14ac:dyDescent="0.2">
      <c r="A401" s="16"/>
      <c r="B401" s="17"/>
    </row>
    <row r="402" spans="1:2" x14ac:dyDescent="0.2">
      <c r="A402" s="16"/>
      <c r="B402" s="17"/>
    </row>
    <row r="403" spans="1:2" x14ac:dyDescent="0.2">
      <c r="A403" s="16"/>
      <c r="B403" s="17"/>
    </row>
    <row r="404" spans="1:2" x14ac:dyDescent="0.2">
      <c r="A404" s="16"/>
      <c r="B404" s="17"/>
    </row>
    <row r="405" spans="1:2" x14ac:dyDescent="0.2">
      <c r="A405" s="16"/>
      <c r="B405" s="17"/>
    </row>
    <row r="406" spans="1:2" x14ac:dyDescent="0.2">
      <c r="A406" s="16"/>
      <c r="B406" s="17"/>
    </row>
    <row r="407" spans="1:2" x14ac:dyDescent="0.2">
      <c r="A407" s="16"/>
      <c r="B407" s="17"/>
    </row>
    <row r="408" spans="1:2" x14ac:dyDescent="0.2">
      <c r="A408" s="16"/>
      <c r="B408" s="17"/>
    </row>
    <row r="409" spans="1:2" x14ac:dyDescent="0.2">
      <c r="A409" s="16"/>
      <c r="B409" s="17"/>
    </row>
    <row r="410" spans="1:2" x14ac:dyDescent="0.2">
      <c r="A410" s="16"/>
      <c r="B410" s="17"/>
    </row>
    <row r="411" spans="1:2" x14ac:dyDescent="0.2">
      <c r="A411" s="16"/>
      <c r="B411" s="17"/>
    </row>
    <row r="412" spans="1:2" x14ac:dyDescent="0.2">
      <c r="A412" s="16"/>
      <c r="B412" s="17"/>
    </row>
    <row r="413" spans="1:2" x14ac:dyDescent="0.2">
      <c r="A413" s="16"/>
      <c r="B413" s="17"/>
    </row>
    <row r="414" spans="1:2" x14ac:dyDescent="0.2">
      <c r="A414" s="16"/>
      <c r="B414" s="17"/>
    </row>
    <row r="415" spans="1:2" x14ac:dyDescent="0.2">
      <c r="A415" s="16"/>
      <c r="B415" s="17"/>
    </row>
    <row r="416" spans="1:2" x14ac:dyDescent="0.2">
      <c r="A416" s="16"/>
      <c r="B416" s="17"/>
    </row>
    <row r="417" spans="1:2" x14ac:dyDescent="0.2">
      <c r="A417" s="16"/>
      <c r="B417" s="17"/>
    </row>
    <row r="418" spans="1:2" x14ac:dyDescent="0.2">
      <c r="A418" s="16"/>
      <c r="B418" s="17"/>
    </row>
    <row r="419" spans="1:2" x14ac:dyDescent="0.2">
      <c r="A419" s="16"/>
      <c r="B419" s="17"/>
    </row>
    <row r="420" spans="1:2" x14ac:dyDescent="0.2">
      <c r="A420" s="16"/>
      <c r="B420" s="17"/>
    </row>
    <row r="421" spans="1:2" x14ac:dyDescent="0.2">
      <c r="A421" s="16"/>
      <c r="B421" s="17"/>
    </row>
    <row r="422" spans="1:2" x14ac:dyDescent="0.2">
      <c r="A422" s="16"/>
      <c r="B422" s="17"/>
    </row>
    <row r="423" spans="1:2" x14ac:dyDescent="0.2">
      <c r="A423" s="16"/>
      <c r="B423" s="17"/>
    </row>
    <row r="424" spans="1:2" x14ac:dyDescent="0.2">
      <c r="A424" s="16"/>
      <c r="B424" s="17"/>
    </row>
    <row r="425" spans="1:2" x14ac:dyDescent="0.2">
      <c r="A425" s="16"/>
      <c r="B425" s="17"/>
    </row>
    <row r="426" spans="1:2" x14ac:dyDescent="0.2">
      <c r="A426" s="16"/>
      <c r="B426" s="17"/>
    </row>
    <row r="427" spans="1:2" x14ac:dyDescent="0.2">
      <c r="A427" s="16"/>
      <c r="B427" s="17"/>
    </row>
    <row r="428" spans="1:2" x14ac:dyDescent="0.2">
      <c r="A428" s="16"/>
      <c r="B428" s="17"/>
    </row>
    <row r="429" spans="1:2" x14ac:dyDescent="0.2">
      <c r="A429" s="16"/>
      <c r="B429" s="17"/>
    </row>
    <row r="430" spans="1:2" x14ac:dyDescent="0.2">
      <c r="A430" s="16"/>
      <c r="B430" s="17"/>
    </row>
    <row r="431" spans="1:2" x14ac:dyDescent="0.2">
      <c r="A431" s="16"/>
      <c r="B431" s="17"/>
    </row>
    <row r="432" spans="1:2" x14ac:dyDescent="0.2">
      <c r="A432" s="16"/>
      <c r="B432" s="17"/>
    </row>
    <row r="433" spans="1:2" x14ac:dyDescent="0.2">
      <c r="A433" s="16"/>
      <c r="B433" s="17"/>
    </row>
    <row r="434" spans="1:2" x14ac:dyDescent="0.2">
      <c r="A434" s="16"/>
      <c r="B434" s="17"/>
    </row>
    <row r="435" spans="1:2" x14ac:dyDescent="0.2">
      <c r="A435" s="16"/>
      <c r="B435" s="17"/>
    </row>
    <row r="436" spans="1:2" x14ac:dyDescent="0.2">
      <c r="A436" s="16"/>
      <c r="B436" s="17"/>
    </row>
    <row r="437" spans="1:2" x14ac:dyDescent="0.2">
      <c r="A437" s="16"/>
      <c r="B437" s="17"/>
    </row>
    <row r="438" spans="1:2" x14ac:dyDescent="0.2">
      <c r="A438" s="16"/>
      <c r="B438" s="17"/>
    </row>
    <row r="439" spans="1:2" x14ac:dyDescent="0.2">
      <c r="A439" s="16"/>
      <c r="B439" s="17"/>
    </row>
    <row r="440" spans="1:2" x14ac:dyDescent="0.2">
      <c r="A440" s="16"/>
      <c r="B440" s="17"/>
    </row>
    <row r="441" spans="1:2" x14ac:dyDescent="0.2">
      <c r="A441" s="16"/>
      <c r="B441" s="17"/>
    </row>
    <row r="442" spans="1:2" x14ac:dyDescent="0.2">
      <c r="A442" s="16"/>
      <c r="B442" s="17"/>
    </row>
    <row r="443" spans="1:2" x14ac:dyDescent="0.2">
      <c r="A443" s="16"/>
      <c r="B443" s="17"/>
    </row>
    <row r="444" spans="1:2" x14ac:dyDescent="0.2">
      <c r="A444" s="16"/>
      <c r="B444" s="17"/>
    </row>
    <row r="445" spans="1:2" x14ac:dyDescent="0.2">
      <c r="A445" s="16"/>
      <c r="B445" s="17"/>
    </row>
    <row r="446" spans="1:2" x14ac:dyDescent="0.2">
      <c r="A446" s="16"/>
      <c r="B446" s="17"/>
    </row>
    <row r="447" spans="1:2" x14ac:dyDescent="0.2">
      <c r="A447" s="16"/>
      <c r="B447" s="17"/>
    </row>
    <row r="448" spans="1:2" x14ac:dyDescent="0.2">
      <c r="A448" s="16"/>
      <c r="B448" s="17"/>
    </row>
    <row r="449" spans="1:2" x14ac:dyDescent="0.2">
      <c r="A449" s="16"/>
      <c r="B449" s="17"/>
    </row>
    <row r="450" spans="1:2" x14ac:dyDescent="0.2">
      <c r="A450" s="16"/>
      <c r="B450" s="17"/>
    </row>
    <row r="451" spans="1:2" x14ac:dyDescent="0.2">
      <c r="A451" s="16"/>
      <c r="B451" s="17"/>
    </row>
    <row r="452" spans="1:2" x14ac:dyDescent="0.2">
      <c r="A452" s="16"/>
      <c r="B452" s="17"/>
    </row>
    <row r="453" spans="1:2" x14ac:dyDescent="0.2">
      <c r="A453" s="16"/>
      <c r="B453" s="17"/>
    </row>
    <row r="454" spans="1:2" x14ac:dyDescent="0.2">
      <c r="A454" s="16"/>
      <c r="B454" s="17"/>
    </row>
    <row r="455" spans="1:2" x14ac:dyDescent="0.2">
      <c r="A455" s="16"/>
      <c r="B455" s="17"/>
    </row>
    <row r="456" spans="1:2" x14ac:dyDescent="0.2">
      <c r="A456" s="16"/>
      <c r="B456" s="17"/>
    </row>
    <row r="457" spans="1:2" x14ac:dyDescent="0.2">
      <c r="A457" s="16"/>
      <c r="B457" s="17"/>
    </row>
    <row r="458" spans="1:2" x14ac:dyDescent="0.2">
      <c r="A458" s="16"/>
      <c r="B458" s="17"/>
    </row>
    <row r="459" spans="1:2" x14ac:dyDescent="0.2">
      <c r="A459" s="16"/>
      <c r="B459" s="17"/>
    </row>
    <row r="460" spans="1:2" x14ac:dyDescent="0.2">
      <c r="A460" s="16"/>
      <c r="B460" s="17"/>
    </row>
    <row r="461" spans="1:2" x14ac:dyDescent="0.2">
      <c r="A461" s="16"/>
      <c r="B461" s="17"/>
    </row>
    <row r="462" spans="1:2" x14ac:dyDescent="0.2">
      <c r="A462" s="16"/>
      <c r="B462" s="17"/>
    </row>
    <row r="463" spans="1:2" x14ac:dyDescent="0.2">
      <c r="A463" s="16"/>
      <c r="B463" s="17"/>
    </row>
    <row r="464" spans="1:2" x14ac:dyDescent="0.2">
      <c r="A464" s="16"/>
      <c r="B464" s="17"/>
    </row>
    <row r="465" spans="1:2" x14ac:dyDescent="0.2">
      <c r="A465" s="16"/>
      <c r="B465" s="17"/>
    </row>
    <row r="466" spans="1:2" x14ac:dyDescent="0.2">
      <c r="A466" s="16"/>
      <c r="B466" s="17"/>
    </row>
    <row r="467" spans="1:2" x14ac:dyDescent="0.2">
      <c r="A467" s="16"/>
      <c r="B467" s="17"/>
    </row>
    <row r="468" spans="1:2" x14ac:dyDescent="0.2">
      <c r="A468" s="16"/>
      <c r="B468" s="17"/>
    </row>
    <row r="469" spans="1:2" x14ac:dyDescent="0.2">
      <c r="A469" s="16"/>
      <c r="B469" s="17"/>
    </row>
    <row r="470" spans="1:2" x14ac:dyDescent="0.2">
      <c r="A470" s="16"/>
      <c r="B470" s="17"/>
    </row>
    <row r="471" spans="1:2" x14ac:dyDescent="0.2">
      <c r="A471" s="16"/>
      <c r="B471" s="17"/>
    </row>
    <row r="472" spans="1:2" x14ac:dyDescent="0.2">
      <c r="A472" s="16"/>
      <c r="B472" s="17"/>
    </row>
    <row r="473" spans="1:2" x14ac:dyDescent="0.2">
      <c r="A473" s="16"/>
      <c r="B473" s="17"/>
    </row>
    <row r="474" spans="1:2" x14ac:dyDescent="0.2">
      <c r="A474" s="16"/>
      <c r="B474" s="17"/>
    </row>
    <row r="475" spans="1:2" x14ac:dyDescent="0.2">
      <c r="A475" s="16"/>
      <c r="B475" s="17"/>
    </row>
    <row r="476" spans="1:2" x14ac:dyDescent="0.2">
      <c r="A476" s="16"/>
      <c r="B476" s="17"/>
    </row>
    <row r="477" spans="1:2" x14ac:dyDescent="0.2">
      <c r="A477" s="16"/>
      <c r="B477" s="17"/>
    </row>
    <row r="478" spans="1:2" x14ac:dyDescent="0.2">
      <c r="A478" s="16"/>
      <c r="B478" s="17"/>
    </row>
    <row r="479" spans="1:2" x14ac:dyDescent="0.2">
      <c r="A479" s="16"/>
      <c r="B479" s="17"/>
    </row>
    <row r="480" spans="1:2" x14ac:dyDescent="0.2">
      <c r="A480" s="16"/>
      <c r="B480" s="17"/>
    </row>
    <row r="481" spans="1:2" x14ac:dyDescent="0.2">
      <c r="A481" s="16"/>
      <c r="B481" s="17"/>
    </row>
    <row r="482" spans="1:2" x14ac:dyDescent="0.2">
      <c r="A482" s="16"/>
      <c r="B482" s="17"/>
    </row>
    <row r="483" spans="1:2" x14ac:dyDescent="0.2">
      <c r="A483" s="16"/>
      <c r="B483" s="17"/>
    </row>
    <row r="484" spans="1:2" x14ac:dyDescent="0.2">
      <c r="A484" s="16"/>
      <c r="B484" s="17"/>
    </row>
    <row r="485" spans="1:2" x14ac:dyDescent="0.2">
      <c r="A485" s="16"/>
      <c r="B485" s="17"/>
    </row>
    <row r="486" spans="1:2" x14ac:dyDescent="0.2">
      <c r="A486" s="16"/>
      <c r="B486" s="17"/>
    </row>
    <row r="487" spans="1:2" x14ac:dyDescent="0.2">
      <c r="A487" s="16"/>
      <c r="B487" s="17"/>
    </row>
    <row r="488" spans="1:2" x14ac:dyDescent="0.2">
      <c r="A488" s="16"/>
      <c r="B488" s="17"/>
    </row>
    <row r="489" spans="1:2" x14ac:dyDescent="0.2">
      <c r="A489" s="16"/>
      <c r="B489" s="17"/>
    </row>
    <row r="490" spans="1:2" x14ac:dyDescent="0.2">
      <c r="A490" s="16"/>
      <c r="B490" s="17"/>
    </row>
    <row r="491" spans="1:2" x14ac:dyDescent="0.2">
      <c r="A491" s="16"/>
      <c r="B491" s="17"/>
    </row>
    <row r="492" spans="1:2" x14ac:dyDescent="0.2">
      <c r="A492" s="16"/>
      <c r="B492" s="17"/>
    </row>
    <row r="493" spans="1:2" x14ac:dyDescent="0.2">
      <c r="A493" s="16"/>
      <c r="B493" s="17"/>
    </row>
    <row r="494" spans="1:2" x14ac:dyDescent="0.2">
      <c r="A494" s="16"/>
      <c r="B494" s="17"/>
    </row>
    <row r="495" spans="1:2" x14ac:dyDescent="0.2">
      <c r="A495" s="16"/>
      <c r="B495" s="17"/>
    </row>
    <row r="496" spans="1:2" x14ac:dyDescent="0.2">
      <c r="A496" s="16"/>
      <c r="B496" s="17"/>
    </row>
    <row r="497" spans="1:2" x14ac:dyDescent="0.2">
      <c r="A497" s="16"/>
      <c r="B497" s="17"/>
    </row>
    <row r="498" spans="1:2" x14ac:dyDescent="0.2">
      <c r="A498" s="16"/>
      <c r="B498" s="17"/>
    </row>
    <row r="499" spans="1:2" x14ac:dyDescent="0.2">
      <c r="A499" s="16"/>
      <c r="B499" s="17"/>
    </row>
    <row r="500" spans="1:2" x14ac:dyDescent="0.2">
      <c r="A500" s="16"/>
      <c r="B500" s="17"/>
    </row>
    <row r="501" spans="1:2" x14ac:dyDescent="0.2">
      <c r="A501" s="16"/>
      <c r="B501" s="17"/>
    </row>
    <row r="502" spans="1:2" x14ac:dyDescent="0.2">
      <c r="A502" s="16"/>
      <c r="B502" s="17"/>
    </row>
    <row r="503" spans="1:2" x14ac:dyDescent="0.2">
      <c r="A503" s="16"/>
      <c r="B503" s="17"/>
    </row>
    <row r="504" spans="1:2" x14ac:dyDescent="0.2">
      <c r="A504" s="16"/>
      <c r="B504" s="17"/>
    </row>
    <row r="505" spans="1:2" x14ac:dyDescent="0.2">
      <c r="A505" s="16"/>
      <c r="B505" s="17"/>
    </row>
    <row r="506" spans="1:2" x14ac:dyDescent="0.2">
      <c r="A506" s="16"/>
      <c r="B506" s="17"/>
    </row>
    <row r="507" spans="1:2" x14ac:dyDescent="0.2">
      <c r="A507" s="16"/>
      <c r="B507" s="17"/>
    </row>
    <row r="508" spans="1:2" x14ac:dyDescent="0.2">
      <c r="A508" s="16"/>
      <c r="B508" s="17"/>
    </row>
    <row r="509" spans="1:2" x14ac:dyDescent="0.2">
      <c r="A509" s="16"/>
      <c r="B509" s="17"/>
    </row>
    <row r="510" spans="1:2" x14ac:dyDescent="0.2">
      <c r="A510" s="16"/>
      <c r="B510" s="17"/>
    </row>
    <row r="511" spans="1:2" x14ac:dyDescent="0.2">
      <c r="A511" s="16"/>
      <c r="B511" s="17"/>
    </row>
    <row r="512" spans="1:2" x14ac:dyDescent="0.2">
      <c r="A512" s="16"/>
      <c r="B512" s="17"/>
    </row>
    <row r="513" spans="1:2" x14ac:dyDescent="0.2">
      <c r="A513" s="16"/>
      <c r="B513" s="17"/>
    </row>
    <row r="514" spans="1:2" x14ac:dyDescent="0.2">
      <c r="A514" s="16"/>
      <c r="B514" s="17"/>
    </row>
    <row r="515" spans="1:2" x14ac:dyDescent="0.2">
      <c r="A515" s="16"/>
      <c r="B515" s="17"/>
    </row>
    <row r="516" spans="1:2" x14ac:dyDescent="0.2">
      <c r="A516" s="16"/>
      <c r="B516" s="17"/>
    </row>
    <row r="517" spans="1:2" x14ac:dyDescent="0.2">
      <c r="A517" s="16"/>
      <c r="B517" s="17"/>
    </row>
    <row r="518" spans="1:2" x14ac:dyDescent="0.2">
      <c r="A518" s="16"/>
      <c r="B518" s="17"/>
    </row>
    <row r="519" spans="1:2" x14ac:dyDescent="0.2">
      <c r="A519" s="16"/>
      <c r="B519" s="17"/>
    </row>
    <row r="520" spans="1:2" x14ac:dyDescent="0.2">
      <c r="A520" s="16"/>
      <c r="B520" s="17"/>
    </row>
    <row r="521" spans="1:2" x14ac:dyDescent="0.2">
      <c r="A521" s="16"/>
      <c r="B521" s="17"/>
    </row>
    <row r="522" spans="1:2" x14ac:dyDescent="0.2">
      <c r="A522" s="16"/>
      <c r="B522" s="17"/>
    </row>
    <row r="523" spans="1:2" x14ac:dyDescent="0.2">
      <c r="A523" s="16"/>
      <c r="B523" s="17"/>
    </row>
    <row r="524" spans="1:2" x14ac:dyDescent="0.2">
      <c r="A524" s="16"/>
      <c r="B524" s="17"/>
    </row>
    <row r="525" spans="1:2" x14ac:dyDescent="0.2">
      <c r="A525" s="16"/>
      <c r="B525" s="17"/>
    </row>
    <row r="526" spans="1:2" x14ac:dyDescent="0.2">
      <c r="A526" s="16"/>
      <c r="B526" s="17"/>
    </row>
    <row r="527" spans="1:2" x14ac:dyDescent="0.2">
      <c r="A527" s="16"/>
      <c r="B527" s="17"/>
    </row>
    <row r="528" spans="1:2" x14ac:dyDescent="0.2">
      <c r="A528" s="16"/>
      <c r="B528" s="17"/>
    </row>
    <row r="529" spans="1:2" x14ac:dyDescent="0.2">
      <c r="A529" s="16"/>
      <c r="B529" s="17"/>
    </row>
    <row r="530" spans="1:2" x14ac:dyDescent="0.2">
      <c r="A530" s="16"/>
      <c r="B530" s="17"/>
    </row>
    <row r="531" spans="1:2" x14ac:dyDescent="0.2">
      <c r="A531" s="16"/>
      <c r="B531" s="17"/>
    </row>
    <row r="532" spans="1:2" x14ac:dyDescent="0.2">
      <c r="A532" s="16"/>
      <c r="B532" s="17"/>
    </row>
    <row r="533" spans="1:2" x14ac:dyDescent="0.2">
      <c r="A533" s="16"/>
      <c r="B533" s="17"/>
    </row>
    <row r="534" spans="1:2" x14ac:dyDescent="0.2">
      <c r="A534" s="16"/>
      <c r="B534" s="17"/>
    </row>
    <row r="535" spans="1:2" x14ac:dyDescent="0.2">
      <c r="A535" s="16"/>
      <c r="B535" s="17"/>
    </row>
    <row r="536" spans="1:2" x14ac:dyDescent="0.2">
      <c r="A536" s="16"/>
      <c r="B536" s="17"/>
    </row>
    <row r="537" spans="1:2" x14ac:dyDescent="0.2">
      <c r="A537" s="16"/>
      <c r="B537" s="17"/>
    </row>
    <row r="538" spans="1:2" x14ac:dyDescent="0.2">
      <c r="A538" s="16"/>
      <c r="B538" s="17"/>
    </row>
    <row r="539" spans="1:2" x14ac:dyDescent="0.2">
      <c r="A539" s="16"/>
      <c r="B539" s="17"/>
    </row>
    <row r="540" spans="1:2" x14ac:dyDescent="0.2">
      <c r="A540" s="16"/>
      <c r="B540" s="17"/>
    </row>
    <row r="541" spans="1:2" x14ac:dyDescent="0.2">
      <c r="A541" s="16"/>
      <c r="B541" s="17"/>
    </row>
    <row r="542" spans="1:2" x14ac:dyDescent="0.2">
      <c r="A542" s="16"/>
      <c r="B542" s="17"/>
    </row>
    <row r="543" spans="1:2" x14ac:dyDescent="0.2">
      <c r="A543" s="16"/>
      <c r="B543" s="17"/>
    </row>
    <row r="544" spans="1:2" x14ac:dyDescent="0.2">
      <c r="A544" s="16"/>
      <c r="B544" s="17"/>
    </row>
    <row r="545" spans="1:2" x14ac:dyDescent="0.2">
      <c r="A545" s="16"/>
      <c r="B545" s="17"/>
    </row>
    <row r="546" spans="1:2" x14ac:dyDescent="0.2">
      <c r="A546" s="16"/>
      <c r="B546" s="17"/>
    </row>
    <row r="547" spans="1:2" x14ac:dyDescent="0.2">
      <c r="A547" s="16"/>
      <c r="B547" s="17"/>
    </row>
    <row r="548" spans="1:2" x14ac:dyDescent="0.2">
      <c r="A548" s="16"/>
      <c r="B548" s="17"/>
    </row>
    <row r="549" spans="1:2" x14ac:dyDescent="0.2">
      <c r="A549" s="16"/>
      <c r="B549" s="17"/>
    </row>
    <row r="550" spans="1:2" x14ac:dyDescent="0.2">
      <c r="A550" s="16"/>
      <c r="B550" s="17"/>
    </row>
    <row r="551" spans="1:2" x14ac:dyDescent="0.2">
      <c r="A551" s="16"/>
      <c r="B551" s="17"/>
    </row>
    <row r="552" spans="1:2" x14ac:dyDescent="0.2">
      <c r="A552" s="16"/>
      <c r="B552" s="17"/>
    </row>
    <row r="553" spans="1:2" x14ac:dyDescent="0.2">
      <c r="A553" s="16"/>
      <c r="B553" s="17"/>
    </row>
    <row r="554" spans="1:2" x14ac:dyDescent="0.2">
      <c r="A554" s="16"/>
      <c r="B554" s="17"/>
    </row>
    <row r="555" spans="1:2" x14ac:dyDescent="0.2">
      <c r="A555" s="16"/>
      <c r="B555" s="17"/>
    </row>
    <row r="556" spans="1:2" x14ac:dyDescent="0.2">
      <c r="A556" s="16"/>
      <c r="B556" s="17"/>
    </row>
    <row r="557" spans="1:2" x14ac:dyDescent="0.2">
      <c r="A557" s="16"/>
      <c r="B557" s="17"/>
    </row>
    <row r="558" spans="1:2" x14ac:dyDescent="0.2">
      <c r="A558" s="16"/>
      <c r="B558" s="17"/>
    </row>
    <row r="559" spans="1:2" x14ac:dyDescent="0.2">
      <c r="A559" s="16"/>
      <c r="B559" s="17"/>
    </row>
    <row r="560" spans="1:2" x14ac:dyDescent="0.2">
      <c r="A560" s="16"/>
      <c r="B560" s="17"/>
    </row>
    <row r="561" spans="1:2" x14ac:dyDescent="0.2">
      <c r="A561" s="16"/>
      <c r="B561" s="17"/>
    </row>
    <row r="562" spans="1:2" x14ac:dyDescent="0.2">
      <c r="A562" s="16"/>
      <c r="B562" s="17"/>
    </row>
    <row r="563" spans="1:2" x14ac:dyDescent="0.2">
      <c r="A563" s="16"/>
      <c r="B563" s="17"/>
    </row>
    <row r="564" spans="1:2" x14ac:dyDescent="0.2">
      <c r="A564" s="16"/>
      <c r="B564" s="17"/>
    </row>
    <row r="565" spans="1:2" x14ac:dyDescent="0.2">
      <c r="A565" s="16"/>
      <c r="B565" s="17"/>
    </row>
    <row r="566" spans="1:2" x14ac:dyDescent="0.2">
      <c r="A566" s="16"/>
      <c r="B566" s="17"/>
    </row>
    <row r="567" spans="1:2" x14ac:dyDescent="0.2">
      <c r="A567" s="16"/>
      <c r="B567" s="17"/>
    </row>
    <row r="568" spans="1:2" x14ac:dyDescent="0.2">
      <c r="A568" s="16"/>
      <c r="B568" s="17"/>
    </row>
    <row r="569" spans="1:2" x14ac:dyDescent="0.2">
      <c r="A569" s="16"/>
      <c r="B569" s="17"/>
    </row>
    <row r="570" spans="1:2" x14ac:dyDescent="0.2">
      <c r="A570" s="16"/>
      <c r="B570" s="17"/>
    </row>
    <row r="571" spans="1:2" x14ac:dyDescent="0.2">
      <c r="A571" s="16"/>
      <c r="B571" s="17"/>
    </row>
    <row r="572" spans="1:2" x14ac:dyDescent="0.2">
      <c r="A572" s="16"/>
      <c r="B572" s="17"/>
    </row>
    <row r="573" spans="1:2" x14ac:dyDescent="0.2">
      <c r="A573" s="16"/>
      <c r="B573" s="17"/>
    </row>
    <row r="574" spans="1:2" x14ac:dyDescent="0.2">
      <c r="A574" s="16"/>
      <c r="B574" s="17"/>
    </row>
    <row r="575" spans="1:2" x14ac:dyDescent="0.2">
      <c r="A575" s="16"/>
      <c r="B575" s="17"/>
    </row>
    <row r="576" spans="1:2" x14ac:dyDescent="0.2">
      <c r="A576" s="16"/>
      <c r="B576" s="17"/>
    </row>
    <row r="577" spans="1:2" x14ac:dyDescent="0.2">
      <c r="A577" s="16"/>
      <c r="B577" s="17"/>
    </row>
    <row r="578" spans="1:2" x14ac:dyDescent="0.2">
      <c r="A578" s="16"/>
      <c r="B578" s="17"/>
    </row>
    <row r="579" spans="1:2" x14ac:dyDescent="0.2">
      <c r="A579" s="16"/>
      <c r="B579" s="17"/>
    </row>
    <row r="580" spans="1:2" x14ac:dyDescent="0.2">
      <c r="A580" s="16"/>
      <c r="B580" s="17"/>
    </row>
    <row r="581" spans="1:2" x14ac:dyDescent="0.2">
      <c r="A581" s="16"/>
      <c r="B581" s="17"/>
    </row>
    <row r="582" spans="1:2" x14ac:dyDescent="0.2">
      <c r="A582" s="16"/>
      <c r="B582" s="17"/>
    </row>
    <row r="583" spans="1:2" x14ac:dyDescent="0.2">
      <c r="A583" s="16"/>
      <c r="B583" s="17"/>
    </row>
    <row r="584" spans="1:2" x14ac:dyDescent="0.2">
      <c r="A584" s="16"/>
      <c r="B584" s="17"/>
    </row>
    <row r="585" spans="1:2" x14ac:dyDescent="0.2">
      <c r="A585" s="16"/>
      <c r="B585" s="17"/>
    </row>
    <row r="586" spans="1:2" x14ac:dyDescent="0.2">
      <c r="A586" s="16"/>
      <c r="B586" s="17"/>
    </row>
    <row r="587" spans="1:2" x14ac:dyDescent="0.2">
      <c r="A587" s="16"/>
      <c r="B587" s="17"/>
    </row>
    <row r="588" spans="1:2" x14ac:dyDescent="0.2">
      <c r="A588" s="16"/>
      <c r="B588" s="17"/>
    </row>
    <row r="589" spans="1:2" x14ac:dyDescent="0.2">
      <c r="A589" s="16"/>
      <c r="B589" s="17"/>
    </row>
    <row r="590" spans="1:2" x14ac:dyDescent="0.2">
      <c r="A590" s="16"/>
      <c r="B590" s="17"/>
    </row>
    <row r="591" spans="1:2" x14ac:dyDescent="0.2">
      <c r="A591" s="16"/>
      <c r="B591" s="17"/>
    </row>
    <row r="592" spans="1:2" x14ac:dyDescent="0.2">
      <c r="A592" s="16"/>
      <c r="B592" s="17"/>
    </row>
    <row r="593" spans="1:2" x14ac:dyDescent="0.2">
      <c r="A593" s="16"/>
      <c r="B593" s="17"/>
    </row>
    <row r="594" spans="1:2" x14ac:dyDescent="0.2">
      <c r="A594" s="16"/>
      <c r="B594" s="17"/>
    </row>
    <row r="595" spans="1:2" x14ac:dyDescent="0.2">
      <c r="A595" s="16"/>
      <c r="B595" s="17"/>
    </row>
    <row r="596" spans="1:2" x14ac:dyDescent="0.2">
      <c r="A596" s="16"/>
      <c r="B596" s="17"/>
    </row>
    <row r="597" spans="1:2" x14ac:dyDescent="0.2">
      <c r="A597" s="16"/>
      <c r="B597" s="17"/>
    </row>
    <row r="598" spans="1:2" x14ac:dyDescent="0.2">
      <c r="A598" s="16"/>
      <c r="B598" s="17"/>
    </row>
    <row r="599" spans="1:2" x14ac:dyDescent="0.2">
      <c r="A599" s="16"/>
      <c r="B599" s="17"/>
    </row>
    <row r="600" spans="1:2" x14ac:dyDescent="0.2">
      <c r="A600" s="16"/>
      <c r="B600" s="17"/>
    </row>
    <row r="601" spans="1:2" x14ac:dyDescent="0.2">
      <c r="A601" s="16"/>
      <c r="B601" s="17"/>
    </row>
    <row r="602" spans="1:2" x14ac:dyDescent="0.2">
      <c r="A602" s="16"/>
      <c r="B602" s="17"/>
    </row>
    <row r="603" spans="1:2" x14ac:dyDescent="0.2">
      <c r="A603" s="16"/>
      <c r="B603" s="17"/>
    </row>
    <row r="604" spans="1:2" x14ac:dyDescent="0.2">
      <c r="A604" s="16"/>
      <c r="B604" s="17"/>
    </row>
    <row r="605" spans="1:2" x14ac:dyDescent="0.2">
      <c r="A605" s="16"/>
      <c r="B605" s="17"/>
    </row>
    <row r="606" spans="1:2" x14ac:dyDescent="0.2">
      <c r="A606" s="16"/>
      <c r="B606" s="17"/>
    </row>
    <row r="607" spans="1:2" x14ac:dyDescent="0.2">
      <c r="A607" s="16"/>
      <c r="B607" s="17"/>
    </row>
    <row r="608" spans="1:2" x14ac:dyDescent="0.2">
      <c r="A608" s="16"/>
      <c r="B608" s="17"/>
    </row>
    <row r="609" spans="1:2" x14ac:dyDescent="0.2">
      <c r="A609" s="16"/>
      <c r="B609" s="17"/>
    </row>
    <row r="610" spans="1:2" x14ac:dyDescent="0.2">
      <c r="A610" s="16"/>
      <c r="B610" s="17"/>
    </row>
    <row r="611" spans="1:2" x14ac:dyDescent="0.2">
      <c r="A611" s="16"/>
      <c r="B611" s="17"/>
    </row>
    <row r="612" spans="1:2" x14ac:dyDescent="0.2">
      <c r="A612" s="16"/>
      <c r="B612" s="17"/>
    </row>
    <row r="613" spans="1:2" x14ac:dyDescent="0.2">
      <c r="A613" s="16"/>
      <c r="B613" s="17"/>
    </row>
    <row r="614" spans="1:2" x14ac:dyDescent="0.2">
      <c r="A614" s="16"/>
      <c r="B614" s="17"/>
    </row>
    <row r="615" spans="1:2" x14ac:dyDescent="0.2">
      <c r="A615" s="16"/>
      <c r="B615" s="17"/>
    </row>
    <row r="616" spans="1:2" x14ac:dyDescent="0.2">
      <c r="A616" s="16"/>
      <c r="B616" s="17"/>
    </row>
    <row r="617" spans="1:2" x14ac:dyDescent="0.2">
      <c r="A617" s="16"/>
      <c r="B617" s="17"/>
    </row>
    <row r="618" spans="1:2" x14ac:dyDescent="0.2">
      <c r="A618" s="16"/>
      <c r="B618" s="17"/>
    </row>
    <row r="619" spans="1:2" x14ac:dyDescent="0.2">
      <c r="A619" s="16"/>
      <c r="B619" s="17"/>
    </row>
    <row r="620" spans="1:2" x14ac:dyDescent="0.2">
      <c r="A620" s="16"/>
      <c r="B620" s="17"/>
    </row>
    <row r="621" spans="1:2" x14ac:dyDescent="0.2">
      <c r="A621" s="16"/>
      <c r="B621" s="17"/>
    </row>
    <row r="622" spans="1:2" x14ac:dyDescent="0.2">
      <c r="A622" s="16"/>
      <c r="B622" s="17"/>
    </row>
    <row r="623" spans="1:2" x14ac:dyDescent="0.2">
      <c r="A623" s="16"/>
      <c r="B623" s="17"/>
    </row>
    <row r="624" spans="1:2" x14ac:dyDescent="0.2">
      <c r="A624" s="16"/>
      <c r="B624" s="17"/>
    </row>
    <row r="625" spans="1:2" x14ac:dyDescent="0.2">
      <c r="A625" s="16"/>
      <c r="B625" s="17"/>
    </row>
    <row r="626" spans="1:2" x14ac:dyDescent="0.2">
      <c r="A626" s="16"/>
      <c r="B626" s="17"/>
    </row>
    <row r="627" spans="1:2" x14ac:dyDescent="0.2">
      <c r="A627" s="16"/>
      <c r="B627" s="17"/>
    </row>
    <row r="628" spans="1:2" x14ac:dyDescent="0.2">
      <c r="A628" s="16"/>
      <c r="B628" s="17"/>
    </row>
    <row r="629" spans="1:2" x14ac:dyDescent="0.2">
      <c r="A629" s="16"/>
      <c r="B629" s="17"/>
    </row>
    <row r="630" spans="1:2" x14ac:dyDescent="0.2">
      <c r="A630" s="16"/>
      <c r="B630" s="17"/>
    </row>
    <row r="631" spans="1:2" x14ac:dyDescent="0.2">
      <c r="A631" s="16"/>
      <c r="B631" s="17"/>
    </row>
    <row r="632" spans="1:2" x14ac:dyDescent="0.2">
      <c r="A632" s="16"/>
      <c r="B632" s="17"/>
    </row>
    <row r="633" spans="1:2" x14ac:dyDescent="0.2">
      <c r="A633" s="16"/>
      <c r="B633" s="17"/>
    </row>
    <row r="634" spans="1:2" x14ac:dyDescent="0.2">
      <c r="A634" s="16"/>
      <c r="B634" s="17"/>
    </row>
    <row r="635" spans="1:2" x14ac:dyDescent="0.2">
      <c r="A635" s="16"/>
      <c r="B635" s="17"/>
    </row>
    <row r="636" spans="1:2" x14ac:dyDescent="0.2">
      <c r="A636" s="16"/>
      <c r="B636" s="17"/>
    </row>
    <row r="637" spans="1:2" x14ac:dyDescent="0.2">
      <c r="A637" s="16"/>
      <c r="B637" s="17"/>
    </row>
    <row r="638" spans="1:2" x14ac:dyDescent="0.2">
      <c r="A638" s="16"/>
      <c r="B638" s="17"/>
    </row>
    <row r="639" spans="1:2" x14ac:dyDescent="0.2">
      <c r="A639" s="16"/>
      <c r="B639" s="17"/>
    </row>
    <row r="640" spans="1:2" x14ac:dyDescent="0.2">
      <c r="A640" s="16"/>
      <c r="B640" s="17"/>
    </row>
    <row r="641" spans="1:2" x14ac:dyDescent="0.2">
      <c r="A641" s="16"/>
      <c r="B641" s="17"/>
    </row>
    <row r="642" spans="1:2" x14ac:dyDescent="0.2">
      <c r="A642" s="16"/>
      <c r="B642" s="17"/>
    </row>
    <row r="643" spans="1:2" x14ac:dyDescent="0.2">
      <c r="A643" s="16"/>
      <c r="B643" s="17"/>
    </row>
    <row r="644" spans="1:2" x14ac:dyDescent="0.2">
      <c r="A644" s="16"/>
      <c r="B644" s="17"/>
    </row>
    <row r="645" spans="1:2" x14ac:dyDescent="0.2">
      <c r="A645" s="16"/>
      <c r="B645" s="17"/>
    </row>
    <row r="646" spans="1:2" x14ac:dyDescent="0.2">
      <c r="A646" s="16"/>
      <c r="B646" s="17"/>
    </row>
    <row r="647" spans="1:2" x14ac:dyDescent="0.2">
      <c r="A647" s="16"/>
      <c r="B647" s="17"/>
    </row>
    <row r="648" spans="1:2" x14ac:dyDescent="0.2">
      <c r="A648" s="16"/>
      <c r="B648" s="17"/>
    </row>
    <row r="649" spans="1:2" x14ac:dyDescent="0.2">
      <c r="A649" s="16"/>
      <c r="B649" s="17"/>
    </row>
    <row r="650" spans="1:2" x14ac:dyDescent="0.2">
      <c r="A650" s="16"/>
      <c r="B650" s="17"/>
    </row>
    <row r="651" spans="1:2" x14ac:dyDescent="0.2">
      <c r="A651" s="16"/>
      <c r="B651" s="17"/>
    </row>
    <row r="652" spans="1:2" x14ac:dyDescent="0.2">
      <c r="A652" s="16"/>
      <c r="B652" s="17"/>
    </row>
    <row r="653" spans="1:2" x14ac:dyDescent="0.2">
      <c r="A653" s="16"/>
      <c r="B653" s="17"/>
    </row>
    <row r="654" spans="1:2" x14ac:dyDescent="0.2">
      <c r="A654" s="16"/>
      <c r="B654" s="17"/>
    </row>
    <row r="655" spans="1:2" x14ac:dyDescent="0.2">
      <c r="A655" s="16"/>
      <c r="B655" s="17"/>
    </row>
    <row r="656" spans="1:2" x14ac:dyDescent="0.2">
      <c r="A656" s="16"/>
      <c r="B656" s="17"/>
    </row>
    <row r="657" spans="1:2" x14ac:dyDescent="0.2">
      <c r="A657" s="16"/>
      <c r="B657" s="17"/>
    </row>
    <row r="658" spans="1:2" x14ac:dyDescent="0.2">
      <c r="A658" s="16"/>
      <c r="B658" s="17"/>
    </row>
    <row r="659" spans="1:2" x14ac:dyDescent="0.2">
      <c r="A659" s="16"/>
      <c r="B659" s="17"/>
    </row>
    <row r="660" spans="1:2" x14ac:dyDescent="0.2">
      <c r="A660" s="16"/>
      <c r="B660" s="17"/>
    </row>
    <row r="661" spans="1:2" x14ac:dyDescent="0.2">
      <c r="A661" s="16"/>
      <c r="B661" s="17"/>
    </row>
    <row r="662" spans="1:2" x14ac:dyDescent="0.2">
      <c r="A662" s="16"/>
      <c r="B662" s="17"/>
    </row>
    <row r="663" spans="1:2" x14ac:dyDescent="0.2">
      <c r="A663" s="16"/>
      <c r="B663" s="17"/>
    </row>
    <row r="664" spans="1:2" x14ac:dyDescent="0.2">
      <c r="A664" s="16"/>
      <c r="B664" s="17"/>
    </row>
    <row r="665" spans="1:2" x14ac:dyDescent="0.2">
      <c r="A665" s="16"/>
      <c r="B665" s="17"/>
    </row>
    <row r="666" spans="1:2" x14ac:dyDescent="0.2">
      <c r="A666" s="16"/>
      <c r="B666" s="17"/>
    </row>
    <row r="667" spans="1:2" x14ac:dyDescent="0.2">
      <c r="A667" s="16"/>
      <c r="B667" s="17"/>
    </row>
    <row r="668" spans="1:2" x14ac:dyDescent="0.2">
      <c r="A668" s="16"/>
      <c r="B668" s="17"/>
    </row>
    <row r="669" spans="1:2" x14ac:dyDescent="0.2">
      <c r="A669" s="16"/>
      <c r="B669" s="17"/>
    </row>
    <row r="670" spans="1:2" x14ac:dyDescent="0.2">
      <c r="A670" s="16"/>
      <c r="B670" s="17"/>
    </row>
    <row r="671" spans="1:2" x14ac:dyDescent="0.2">
      <c r="A671" s="16"/>
      <c r="B671" s="17"/>
    </row>
    <row r="672" spans="1:2" x14ac:dyDescent="0.2">
      <c r="A672" s="16"/>
      <c r="B672" s="17"/>
    </row>
    <row r="673" spans="1:2" x14ac:dyDescent="0.2">
      <c r="A673" s="16"/>
      <c r="B673" s="17"/>
    </row>
    <row r="674" spans="1:2" x14ac:dyDescent="0.2">
      <c r="A674" s="16"/>
      <c r="B674" s="17"/>
    </row>
    <row r="675" spans="1:2" x14ac:dyDescent="0.2">
      <c r="A675" s="16"/>
      <c r="B675" s="17"/>
    </row>
    <row r="676" spans="1:2" x14ac:dyDescent="0.2">
      <c r="A676" s="16"/>
      <c r="B676" s="17"/>
    </row>
    <row r="677" spans="1:2" x14ac:dyDescent="0.2">
      <c r="A677" s="16"/>
      <c r="B677" s="17"/>
    </row>
    <row r="678" spans="1:2" x14ac:dyDescent="0.2">
      <c r="A678" s="16"/>
      <c r="B678" s="17"/>
    </row>
    <row r="679" spans="1:2" x14ac:dyDescent="0.2">
      <c r="A679" s="16"/>
      <c r="B679" s="17"/>
    </row>
    <row r="680" spans="1:2" x14ac:dyDescent="0.2">
      <c r="A680" s="16"/>
      <c r="B680" s="17"/>
    </row>
    <row r="681" spans="1:2" x14ac:dyDescent="0.2">
      <c r="A681" s="16"/>
      <c r="B681" s="17"/>
    </row>
    <row r="682" spans="1:2" x14ac:dyDescent="0.2">
      <c r="A682" s="16"/>
      <c r="B682" s="17"/>
    </row>
    <row r="683" spans="1:2" x14ac:dyDescent="0.2">
      <c r="A683" s="16"/>
      <c r="B683" s="17"/>
    </row>
    <row r="684" spans="1:2" x14ac:dyDescent="0.2">
      <c r="A684" s="16"/>
      <c r="B684" s="17"/>
    </row>
    <row r="685" spans="1:2" x14ac:dyDescent="0.2">
      <c r="A685" s="16"/>
      <c r="B685" s="17"/>
    </row>
    <row r="686" spans="1:2" x14ac:dyDescent="0.2">
      <c r="A686" s="16"/>
      <c r="B686" s="17"/>
    </row>
    <row r="687" spans="1:2" x14ac:dyDescent="0.2">
      <c r="A687" s="16"/>
      <c r="B687" s="17"/>
    </row>
    <row r="688" spans="1:2" x14ac:dyDescent="0.2">
      <c r="A688" s="16"/>
      <c r="B688" s="17"/>
    </row>
    <row r="689" spans="1:2" x14ac:dyDescent="0.2">
      <c r="A689" s="16"/>
      <c r="B689" s="17"/>
    </row>
    <row r="690" spans="1:2" x14ac:dyDescent="0.2">
      <c r="A690" s="16"/>
      <c r="B690" s="17"/>
    </row>
    <row r="691" spans="1:2" x14ac:dyDescent="0.2">
      <c r="A691" s="16"/>
      <c r="B691" s="17"/>
    </row>
    <row r="692" spans="1:2" x14ac:dyDescent="0.2">
      <c r="A692" s="16"/>
      <c r="B692" s="17"/>
    </row>
    <row r="693" spans="1:2" x14ac:dyDescent="0.2">
      <c r="A693" s="16"/>
      <c r="B693" s="17"/>
    </row>
    <row r="694" spans="1:2" x14ac:dyDescent="0.2">
      <c r="A694" s="16"/>
      <c r="B694" s="17"/>
    </row>
    <row r="695" spans="1:2" x14ac:dyDescent="0.2">
      <c r="A695" s="16"/>
      <c r="B695" s="17"/>
    </row>
    <row r="696" spans="1:2" x14ac:dyDescent="0.2">
      <c r="A696" s="16"/>
      <c r="B696" s="17"/>
    </row>
    <row r="697" spans="1:2" x14ac:dyDescent="0.2">
      <c r="A697" s="16"/>
      <c r="B697" s="17"/>
    </row>
    <row r="698" spans="1:2" x14ac:dyDescent="0.2">
      <c r="A698" s="16"/>
      <c r="B698" s="17"/>
    </row>
    <row r="699" spans="1:2" x14ac:dyDescent="0.2">
      <c r="A699" s="16"/>
      <c r="B699" s="17"/>
    </row>
    <row r="700" spans="1:2" x14ac:dyDescent="0.2">
      <c r="A700" s="16"/>
      <c r="B700" s="17"/>
    </row>
    <row r="701" spans="1:2" x14ac:dyDescent="0.2">
      <c r="A701" s="16"/>
      <c r="B701" s="17"/>
    </row>
    <row r="702" spans="1:2" x14ac:dyDescent="0.2">
      <c r="A702" s="16"/>
      <c r="B702" s="17"/>
    </row>
    <row r="703" spans="1:2" x14ac:dyDescent="0.2">
      <c r="A703" s="16"/>
      <c r="B703" s="17"/>
    </row>
    <row r="704" spans="1:2" x14ac:dyDescent="0.2">
      <c r="A704" s="16"/>
      <c r="B704" s="17"/>
    </row>
    <row r="705" spans="1:2" x14ac:dyDescent="0.2">
      <c r="A705" s="16"/>
      <c r="B705" s="17"/>
    </row>
    <row r="706" spans="1:2" x14ac:dyDescent="0.2">
      <c r="A706" s="16"/>
      <c r="B706" s="17"/>
    </row>
    <row r="707" spans="1:2" x14ac:dyDescent="0.2">
      <c r="A707" s="16"/>
      <c r="B707" s="17"/>
    </row>
    <row r="708" spans="1:2" x14ac:dyDescent="0.2">
      <c r="A708" s="16"/>
      <c r="B708" s="17"/>
    </row>
    <row r="709" spans="1:2" x14ac:dyDescent="0.2">
      <c r="A709" s="16"/>
      <c r="B709" s="17"/>
    </row>
    <row r="710" spans="1:2" x14ac:dyDescent="0.2">
      <c r="A710" s="16"/>
      <c r="B710" s="17"/>
    </row>
    <row r="711" spans="1:2" x14ac:dyDescent="0.2">
      <c r="A711" s="16"/>
      <c r="B711" s="17"/>
    </row>
    <row r="712" spans="1:2" x14ac:dyDescent="0.2">
      <c r="A712" s="16"/>
      <c r="B712" s="17"/>
    </row>
    <row r="713" spans="1:2" x14ac:dyDescent="0.2">
      <c r="A713" s="16"/>
      <c r="B713" s="17"/>
    </row>
    <row r="714" spans="1:2" x14ac:dyDescent="0.2">
      <c r="A714" s="16"/>
      <c r="B714" s="17"/>
    </row>
    <row r="715" spans="1:2" x14ac:dyDescent="0.2">
      <c r="A715" s="16"/>
      <c r="B715" s="17"/>
    </row>
    <row r="716" spans="1:2" x14ac:dyDescent="0.2">
      <c r="A716" s="16"/>
      <c r="B716" s="17"/>
    </row>
    <row r="717" spans="1:2" x14ac:dyDescent="0.2">
      <c r="A717" s="16"/>
      <c r="B717" s="17"/>
    </row>
    <row r="718" spans="1:2" x14ac:dyDescent="0.2">
      <c r="A718" s="16"/>
      <c r="B718" s="17"/>
    </row>
    <row r="719" spans="1:2" x14ac:dyDescent="0.2">
      <c r="A719" s="16"/>
      <c r="B719" s="17"/>
    </row>
    <row r="720" spans="1:2" x14ac:dyDescent="0.2">
      <c r="A720" s="16"/>
      <c r="B720" s="17"/>
    </row>
    <row r="721" spans="1:2" x14ac:dyDescent="0.2">
      <c r="A721" s="16"/>
      <c r="B721" s="17"/>
    </row>
    <row r="722" spans="1:2" x14ac:dyDescent="0.2">
      <c r="A722" s="16"/>
      <c r="B722" s="17"/>
    </row>
    <row r="723" spans="1:2" x14ac:dyDescent="0.2">
      <c r="A723" s="16"/>
      <c r="B723" s="17"/>
    </row>
    <row r="724" spans="1:2" x14ac:dyDescent="0.2">
      <c r="A724" s="16"/>
      <c r="B724" s="17"/>
    </row>
    <row r="725" spans="1:2" x14ac:dyDescent="0.2">
      <c r="A725" s="16"/>
      <c r="B725" s="17"/>
    </row>
    <row r="726" spans="1:2" x14ac:dyDescent="0.2">
      <c r="A726" s="16"/>
      <c r="B726" s="17"/>
    </row>
    <row r="727" spans="1:2" x14ac:dyDescent="0.2">
      <c r="A727" s="16"/>
      <c r="B727" s="17"/>
    </row>
    <row r="728" spans="1:2" x14ac:dyDescent="0.2">
      <c r="A728" s="16"/>
      <c r="B728" s="17"/>
    </row>
    <row r="729" spans="1:2" x14ac:dyDescent="0.2">
      <c r="A729" s="16"/>
      <c r="B729" s="17"/>
    </row>
    <row r="730" spans="1:2" x14ac:dyDescent="0.2">
      <c r="A730" s="16"/>
      <c r="B730" s="17"/>
    </row>
    <row r="731" spans="1:2" x14ac:dyDescent="0.2">
      <c r="A731" s="16"/>
      <c r="B731" s="17"/>
    </row>
    <row r="732" spans="1:2" x14ac:dyDescent="0.2">
      <c r="A732" s="16"/>
      <c r="B732" s="17"/>
    </row>
    <row r="733" spans="1:2" x14ac:dyDescent="0.2">
      <c r="A733" s="16"/>
      <c r="B733" s="17"/>
    </row>
    <row r="734" spans="1:2" x14ac:dyDescent="0.2">
      <c r="A734" s="16"/>
      <c r="B734" s="17"/>
    </row>
    <row r="735" spans="1:2" x14ac:dyDescent="0.2">
      <c r="A735" s="16"/>
      <c r="B735" s="17"/>
    </row>
    <row r="736" spans="1:2" x14ac:dyDescent="0.2">
      <c r="A736" s="16"/>
      <c r="B736" s="17"/>
    </row>
    <row r="737" spans="1:2" x14ac:dyDescent="0.2">
      <c r="A737" s="16"/>
      <c r="B737" s="17"/>
    </row>
    <row r="738" spans="1:2" x14ac:dyDescent="0.2">
      <c r="A738" s="16"/>
      <c r="B738" s="17"/>
    </row>
    <row r="739" spans="1:2" x14ac:dyDescent="0.2">
      <c r="A739" s="16"/>
      <c r="B739" s="17"/>
    </row>
    <row r="740" spans="1:2" x14ac:dyDescent="0.2">
      <c r="A740" s="16"/>
      <c r="B740" s="17"/>
    </row>
    <row r="741" spans="1:2" x14ac:dyDescent="0.2">
      <c r="A741" s="16"/>
      <c r="B741" s="17"/>
    </row>
    <row r="742" spans="1:2" x14ac:dyDescent="0.2">
      <c r="A742" s="16"/>
      <c r="B742" s="17"/>
    </row>
    <row r="743" spans="1:2" x14ac:dyDescent="0.2">
      <c r="A743" s="16"/>
      <c r="B743" s="17"/>
    </row>
    <row r="744" spans="1:2" x14ac:dyDescent="0.2">
      <c r="A744" s="16"/>
      <c r="B744" s="17"/>
    </row>
    <row r="745" spans="1:2" x14ac:dyDescent="0.2">
      <c r="A745" s="16"/>
      <c r="B745" s="17"/>
    </row>
    <row r="746" spans="1:2" x14ac:dyDescent="0.2">
      <c r="A746" s="16"/>
      <c r="B746" s="17"/>
    </row>
    <row r="747" spans="1:2" x14ac:dyDescent="0.2">
      <c r="A747" s="16"/>
      <c r="B747" s="17"/>
    </row>
    <row r="748" spans="1:2" x14ac:dyDescent="0.2">
      <c r="A748" s="16"/>
      <c r="B748" s="17"/>
    </row>
    <row r="749" spans="1:2" x14ac:dyDescent="0.2">
      <c r="A749" s="16"/>
      <c r="B749" s="17"/>
    </row>
    <row r="750" spans="1:2" x14ac:dyDescent="0.2">
      <c r="A750" s="16"/>
      <c r="B750" s="17"/>
    </row>
    <row r="751" spans="1:2" x14ac:dyDescent="0.2">
      <c r="A751" s="16"/>
      <c r="B751" s="17"/>
    </row>
    <row r="752" spans="1:2" x14ac:dyDescent="0.2">
      <c r="A752" s="16"/>
      <c r="B752" s="17"/>
    </row>
    <row r="753" spans="1:2" x14ac:dyDescent="0.2">
      <c r="A753" s="16"/>
      <c r="B753" s="17"/>
    </row>
    <row r="754" spans="1:2" x14ac:dyDescent="0.2">
      <c r="A754" s="16"/>
      <c r="B754" s="17"/>
    </row>
    <row r="755" spans="1:2" x14ac:dyDescent="0.2">
      <c r="A755" s="16"/>
      <c r="B755" s="17"/>
    </row>
    <row r="756" spans="1:2" x14ac:dyDescent="0.2">
      <c r="A756" s="16"/>
      <c r="B756" s="17"/>
    </row>
    <row r="757" spans="1:2" x14ac:dyDescent="0.2">
      <c r="A757" s="16"/>
      <c r="B757" s="17"/>
    </row>
    <row r="758" spans="1:2" x14ac:dyDescent="0.2">
      <c r="A758" s="16"/>
      <c r="B758" s="17"/>
    </row>
    <row r="759" spans="1:2" x14ac:dyDescent="0.2">
      <c r="A759" s="16"/>
      <c r="B759" s="17"/>
    </row>
    <row r="760" spans="1:2" x14ac:dyDescent="0.2">
      <c r="A760" s="16"/>
      <c r="B760" s="17"/>
    </row>
    <row r="761" spans="1:2" x14ac:dyDescent="0.2">
      <c r="A761" s="16"/>
      <c r="B761" s="17"/>
    </row>
    <row r="762" spans="1:2" x14ac:dyDescent="0.2">
      <c r="A762" s="16"/>
      <c r="B762" s="17"/>
    </row>
    <row r="763" spans="1:2" x14ac:dyDescent="0.2">
      <c r="A763" s="16"/>
      <c r="B763" s="17"/>
    </row>
    <row r="764" spans="1:2" x14ac:dyDescent="0.2">
      <c r="A764" s="16"/>
      <c r="B764" s="17"/>
    </row>
    <row r="765" spans="1:2" x14ac:dyDescent="0.2">
      <c r="A765" s="16"/>
      <c r="B765" s="17"/>
    </row>
    <row r="766" spans="1:2" x14ac:dyDescent="0.2">
      <c r="A766" s="16"/>
      <c r="B766" s="17"/>
    </row>
    <row r="767" spans="1:2" x14ac:dyDescent="0.2">
      <c r="A767" s="16"/>
      <c r="B767" s="17"/>
    </row>
    <row r="768" spans="1:2" x14ac:dyDescent="0.2">
      <c r="A768" s="16"/>
      <c r="B768" s="17"/>
    </row>
    <row r="769" spans="1:2" x14ac:dyDescent="0.2">
      <c r="A769" s="16"/>
      <c r="B769" s="17"/>
    </row>
    <row r="770" spans="1:2" x14ac:dyDescent="0.2">
      <c r="A770" s="16"/>
      <c r="B770" s="17"/>
    </row>
    <row r="771" spans="1:2" x14ac:dyDescent="0.2">
      <c r="A771" s="16"/>
      <c r="B771" s="17"/>
    </row>
    <row r="772" spans="1:2" x14ac:dyDescent="0.2">
      <c r="A772" s="16"/>
      <c r="B772" s="17"/>
    </row>
    <row r="773" spans="1:2" x14ac:dyDescent="0.2">
      <c r="A773" s="16"/>
      <c r="B773" s="17"/>
    </row>
    <row r="774" spans="1:2" x14ac:dyDescent="0.2">
      <c r="A774" s="16"/>
      <c r="B774" s="17"/>
    </row>
    <row r="775" spans="1:2" x14ac:dyDescent="0.2">
      <c r="A775" s="16"/>
      <c r="B775" s="17"/>
    </row>
    <row r="776" spans="1:2" x14ac:dyDescent="0.2">
      <c r="A776" s="16"/>
      <c r="B776" s="17"/>
    </row>
    <row r="777" spans="1:2" x14ac:dyDescent="0.2">
      <c r="A777" s="16"/>
      <c r="B777" s="17"/>
    </row>
    <row r="778" spans="1:2" x14ac:dyDescent="0.2">
      <c r="A778" s="16"/>
      <c r="B778" s="17"/>
    </row>
    <row r="779" spans="1:2" x14ac:dyDescent="0.2">
      <c r="A779" s="16"/>
      <c r="B779" s="17"/>
    </row>
    <row r="780" spans="1:2" x14ac:dyDescent="0.2">
      <c r="A780" s="16"/>
      <c r="B780" s="17"/>
    </row>
    <row r="781" spans="1:2" x14ac:dyDescent="0.2">
      <c r="A781" s="16"/>
      <c r="B781" s="17"/>
    </row>
    <row r="782" spans="1:2" x14ac:dyDescent="0.2">
      <c r="A782" s="16"/>
      <c r="B782" s="17"/>
    </row>
    <row r="783" spans="1:2" x14ac:dyDescent="0.2">
      <c r="A783" s="16"/>
      <c r="B783" s="17"/>
    </row>
    <row r="784" spans="1:2" x14ac:dyDescent="0.2">
      <c r="A784" s="16"/>
      <c r="B784" s="17"/>
    </row>
    <row r="785" spans="1:2" x14ac:dyDescent="0.2">
      <c r="A785" s="16"/>
      <c r="B785" s="17"/>
    </row>
    <row r="786" spans="1:2" x14ac:dyDescent="0.2">
      <c r="A786" s="16"/>
      <c r="B786" s="17"/>
    </row>
    <row r="787" spans="1:2" x14ac:dyDescent="0.2">
      <c r="A787" s="16"/>
      <c r="B787" s="17"/>
    </row>
    <row r="788" spans="1:2" x14ac:dyDescent="0.2">
      <c r="A788" s="16"/>
      <c r="B788" s="17"/>
    </row>
    <row r="789" spans="1:2" x14ac:dyDescent="0.2">
      <c r="A789" s="16"/>
      <c r="B789" s="17"/>
    </row>
    <row r="790" spans="1:2" x14ac:dyDescent="0.2">
      <c r="A790" s="16"/>
      <c r="B790" s="17"/>
    </row>
    <row r="791" spans="1:2" x14ac:dyDescent="0.2">
      <c r="A791" s="16"/>
      <c r="B791" s="17"/>
    </row>
    <row r="792" spans="1:2" x14ac:dyDescent="0.2">
      <c r="A792" s="16"/>
      <c r="B792" s="17"/>
    </row>
    <row r="793" spans="1:2" x14ac:dyDescent="0.2">
      <c r="A793" s="16"/>
      <c r="B793" s="17"/>
    </row>
    <row r="794" spans="1:2" x14ac:dyDescent="0.2">
      <c r="A794" s="16"/>
      <c r="B794" s="17"/>
    </row>
    <row r="795" spans="1:2" x14ac:dyDescent="0.2">
      <c r="A795" s="16"/>
      <c r="B795" s="17"/>
    </row>
    <row r="796" spans="1:2" x14ac:dyDescent="0.2">
      <c r="A796" s="16"/>
      <c r="B796" s="17"/>
    </row>
    <row r="797" spans="1:2" x14ac:dyDescent="0.2">
      <c r="A797" s="16"/>
      <c r="B797" s="17"/>
    </row>
    <row r="798" spans="1:2" x14ac:dyDescent="0.2">
      <c r="A798" s="16"/>
      <c r="B798" s="17"/>
    </row>
    <row r="799" spans="1:2" x14ac:dyDescent="0.2">
      <c r="A799" s="16"/>
      <c r="B799" s="17"/>
    </row>
    <row r="800" spans="1:2" x14ac:dyDescent="0.2">
      <c r="A800" s="16"/>
      <c r="B800" s="17"/>
    </row>
    <row r="801" spans="1:2" x14ac:dyDescent="0.2">
      <c r="A801" s="16"/>
      <c r="B801" s="17"/>
    </row>
    <row r="802" spans="1:2" x14ac:dyDescent="0.2">
      <c r="A802" s="16"/>
      <c r="B802" s="17"/>
    </row>
    <row r="803" spans="1:2" x14ac:dyDescent="0.2">
      <c r="A803" s="16"/>
      <c r="B803" s="17"/>
    </row>
    <row r="804" spans="1:2" x14ac:dyDescent="0.2">
      <c r="A804" s="16"/>
      <c r="B804" s="17"/>
    </row>
    <row r="805" spans="1:2" x14ac:dyDescent="0.2">
      <c r="A805" s="16"/>
      <c r="B805" s="17"/>
    </row>
    <row r="806" spans="1:2" x14ac:dyDescent="0.2">
      <c r="A806" s="16"/>
      <c r="B806" s="17"/>
    </row>
    <row r="807" spans="1:2" x14ac:dyDescent="0.2">
      <c r="A807" s="16"/>
      <c r="B807" s="17"/>
    </row>
    <row r="808" spans="1:2" x14ac:dyDescent="0.2">
      <c r="A808" s="16"/>
      <c r="B808" s="17"/>
    </row>
    <row r="809" spans="1:2" x14ac:dyDescent="0.2">
      <c r="A809" s="16"/>
      <c r="B809" s="17"/>
    </row>
    <row r="810" spans="1:2" x14ac:dyDescent="0.2">
      <c r="A810" s="16"/>
      <c r="B810" s="17"/>
    </row>
    <row r="811" spans="1:2" x14ac:dyDescent="0.2">
      <c r="A811" s="16"/>
      <c r="B811" s="17"/>
    </row>
    <row r="812" spans="1:2" x14ac:dyDescent="0.2">
      <c r="A812" s="16"/>
      <c r="B812" s="17"/>
    </row>
    <row r="813" spans="1:2" x14ac:dyDescent="0.2">
      <c r="A813" s="16"/>
      <c r="B813" s="17"/>
    </row>
    <row r="814" spans="1:2" x14ac:dyDescent="0.2">
      <c r="A814" s="16"/>
      <c r="B814" s="17"/>
    </row>
    <row r="815" spans="1:2" x14ac:dyDescent="0.2">
      <c r="A815" s="16"/>
      <c r="B815" s="17"/>
    </row>
    <row r="816" spans="1:2" x14ac:dyDescent="0.2">
      <c r="A816" s="16"/>
      <c r="B816" s="17"/>
    </row>
    <row r="817" spans="1:2" x14ac:dyDescent="0.2">
      <c r="A817" s="16"/>
      <c r="B817" s="17"/>
    </row>
    <row r="818" spans="1:2" x14ac:dyDescent="0.2">
      <c r="A818" s="16"/>
      <c r="B818" s="17"/>
    </row>
    <row r="819" spans="1:2" x14ac:dyDescent="0.2">
      <c r="A819" s="16"/>
      <c r="B819" s="17"/>
    </row>
    <row r="820" spans="1:2" x14ac:dyDescent="0.2">
      <c r="A820" s="16"/>
      <c r="B820" s="17"/>
    </row>
    <row r="821" spans="1:2" x14ac:dyDescent="0.2">
      <c r="A821" s="16"/>
      <c r="B821" s="17"/>
    </row>
    <row r="822" spans="1:2" x14ac:dyDescent="0.2">
      <c r="A822" s="16"/>
      <c r="B822" s="17"/>
    </row>
    <row r="823" spans="1:2" x14ac:dyDescent="0.2">
      <c r="A823" s="16"/>
      <c r="B823" s="17"/>
    </row>
    <row r="824" spans="1:2" x14ac:dyDescent="0.2">
      <c r="A824" s="16"/>
      <c r="B824" s="17"/>
    </row>
    <row r="825" spans="1:2" x14ac:dyDescent="0.2">
      <c r="A825" s="16"/>
      <c r="B825" s="17"/>
    </row>
    <row r="826" spans="1:2" x14ac:dyDescent="0.2">
      <c r="A826" s="16"/>
      <c r="B826" s="17"/>
    </row>
    <row r="827" spans="1:2" x14ac:dyDescent="0.2">
      <c r="A827" s="16"/>
      <c r="B827" s="17"/>
    </row>
    <row r="828" spans="1:2" x14ac:dyDescent="0.2">
      <c r="A828" s="16"/>
      <c r="B828" s="17"/>
    </row>
    <row r="829" spans="1:2" x14ac:dyDescent="0.2">
      <c r="A829" s="16"/>
      <c r="B829" s="17"/>
    </row>
    <row r="830" spans="1:2" x14ac:dyDescent="0.2">
      <c r="A830" s="16"/>
      <c r="B830" s="17"/>
    </row>
    <row r="831" spans="1:2" x14ac:dyDescent="0.2">
      <c r="A831" s="16"/>
      <c r="B831" s="17"/>
    </row>
    <row r="832" spans="1:2" x14ac:dyDescent="0.2">
      <c r="A832" s="16"/>
      <c r="B832" s="17"/>
    </row>
    <row r="833" spans="1:2" x14ac:dyDescent="0.2">
      <c r="A833" s="16"/>
      <c r="B833" s="17"/>
    </row>
    <row r="834" spans="1:2" x14ac:dyDescent="0.2">
      <c r="A834" s="16"/>
      <c r="B834" s="17"/>
    </row>
    <row r="835" spans="1:2" x14ac:dyDescent="0.2">
      <c r="A835" s="16"/>
      <c r="B835" s="17"/>
    </row>
    <row r="836" spans="1:2" x14ac:dyDescent="0.2">
      <c r="A836" s="16"/>
      <c r="B836" s="17"/>
    </row>
    <row r="837" spans="1:2" x14ac:dyDescent="0.2">
      <c r="A837" s="16"/>
      <c r="B837" s="17"/>
    </row>
    <row r="838" spans="1:2" x14ac:dyDescent="0.2">
      <c r="A838" s="16"/>
      <c r="B838" s="17"/>
    </row>
    <row r="839" spans="1:2" x14ac:dyDescent="0.2">
      <c r="A839" s="16"/>
      <c r="B839" s="17"/>
    </row>
    <row r="840" spans="1:2" x14ac:dyDescent="0.2">
      <c r="A840" s="16"/>
      <c r="B840" s="17"/>
    </row>
    <row r="841" spans="1:2" x14ac:dyDescent="0.2">
      <c r="A841" s="16"/>
      <c r="B841" s="17"/>
    </row>
    <row r="842" spans="1:2" x14ac:dyDescent="0.2">
      <c r="A842" s="16"/>
      <c r="B842" s="17"/>
    </row>
    <row r="843" spans="1:2" x14ac:dyDescent="0.2">
      <c r="A843" s="16"/>
      <c r="B843" s="17"/>
    </row>
    <row r="844" spans="1:2" x14ac:dyDescent="0.2">
      <c r="A844" s="16"/>
      <c r="B844" s="17"/>
    </row>
    <row r="845" spans="1:2" x14ac:dyDescent="0.2">
      <c r="A845" s="16"/>
      <c r="B845" s="17"/>
    </row>
    <row r="846" spans="1:2" x14ac:dyDescent="0.2">
      <c r="A846" s="16"/>
      <c r="B846" s="17"/>
    </row>
    <row r="847" spans="1:2" x14ac:dyDescent="0.2">
      <c r="A847" s="16"/>
      <c r="B847" s="17"/>
    </row>
    <row r="848" spans="1:2" x14ac:dyDescent="0.2">
      <c r="A848" s="16"/>
      <c r="B848" s="17"/>
    </row>
    <row r="849" spans="1:2" x14ac:dyDescent="0.2">
      <c r="A849" s="16"/>
      <c r="B849" s="17"/>
    </row>
    <row r="850" spans="1:2" x14ac:dyDescent="0.2">
      <c r="A850" s="16"/>
      <c r="B850" s="17"/>
    </row>
    <row r="851" spans="1:2" x14ac:dyDescent="0.2">
      <c r="A851" s="16"/>
      <c r="B851" s="17"/>
    </row>
    <row r="852" spans="1:2" x14ac:dyDescent="0.2">
      <c r="A852" s="16"/>
      <c r="B852" s="17"/>
    </row>
    <row r="853" spans="1:2" x14ac:dyDescent="0.2">
      <c r="A853" s="16"/>
      <c r="B853" s="17"/>
    </row>
    <row r="854" spans="1:2" x14ac:dyDescent="0.2">
      <c r="A854" s="16"/>
      <c r="B854" s="17"/>
    </row>
    <row r="855" spans="1:2" x14ac:dyDescent="0.2">
      <c r="A855" s="16"/>
      <c r="B855" s="17"/>
    </row>
    <row r="856" spans="1:2" x14ac:dyDescent="0.2">
      <c r="A856" s="16"/>
      <c r="B856" s="17"/>
    </row>
    <row r="857" spans="1:2" x14ac:dyDescent="0.2">
      <c r="A857" s="16"/>
      <c r="B857" s="17"/>
    </row>
    <row r="858" spans="1:2" x14ac:dyDescent="0.2">
      <c r="A858" s="16"/>
      <c r="B858" s="17"/>
    </row>
    <row r="859" spans="1:2" x14ac:dyDescent="0.2">
      <c r="A859" s="16"/>
      <c r="B859" s="17"/>
    </row>
    <row r="860" spans="1:2" x14ac:dyDescent="0.2">
      <c r="A860" s="16"/>
      <c r="B860" s="17"/>
    </row>
    <row r="861" spans="1:2" x14ac:dyDescent="0.2">
      <c r="A861" s="16"/>
      <c r="B861" s="17"/>
    </row>
    <row r="862" spans="1:2" x14ac:dyDescent="0.2">
      <c r="A862" s="16"/>
      <c r="B862" s="17"/>
    </row>
    <row r="863" spans="1:2" x14ac:dyDescent="0.2">
      <c r="A863" s="16"/>
      <c r="B863" s="17"/>
    </row>
    <row r="864" spans="1:2" x14ac:dyDescent="0.2">
      <c r="A864" s="16"/>
      <c r="B864" s="17"/>
    </row>
    <row r="865" spans="1:2" x14ac:dyDescent="0.2">
      <c r="A865" s="16"/>
      <c r="B865" s="17"/>
    </row>
    <row r="866" spans="1:2" x14ac:dyDescent="0.2">
      <c r="A866" s="16"/>
      <c r="B866" s="17"/>
    </row>
    <row r="867" spans="1:2" x14ac:dyDescent="0.2">
      <c r="A867" s="16"/>
      <c r="B867" s="17"/>
    </row>
    <row r="868" spans="1:2" x14ac:dyDescent="0.2">
      <c r="A868" s="16"/>
      <c r="B868" s="17"/>
    </row>
    <row r="869" spans="1:2" x14ac:dyDescent="0.2">
      <c r="A869" s="16"/>
      <c r="B869" s="17"/>
    </row>
    <row r="870" spans="1:2" x14ac:dyDescent="0.2">
      <c r="A870" s="16"/>
      <c r="B870" s="17"/>
    </row>
    <row r="871" spans="1:2" x14ac:dyDescent="0.2">
      <c r="A871" s="16"/>
      <c r="B871" s="17"/>
    </row>
    <row r="872" spans="1:2" x14ac:dyDescent="0.2">
      <c r="A872" s="16"/>
      <c r="B872" s="17"/>
    </row>
    <row r="873" spans="1:2" x14ac:dyDescent="0.2">
      <c r="A873" s="16"/>
      <c r="B873" s="17"/>
    </row>
    <row r="874" spans="1:2" x14ac:dyDescent="0.2">
      <c r="A874" s="16"/>
      <c r="B874" s="17"/>
    </row>
    <row r="875" spans="1:2" x14ac:dyDescent="0.2">
      <c r="A875" s="16"/>
      <c r="B875" s="17"/>
    </row>
    <row r="876" spans="1:2" x14ac:dyDescent="0.2">
      <c r="A876" s="16"/>
      <c r="B876" s="17"/>
    </row>
    <row r="877" spans="1:2" x14ac:dyDescent="0.2">
      <c r="A877" s="16"/>
      <c r="B877" s="17"/>
    </row>
    <row r="878" spans="1:2" x14ac:dyDescent="0.2">
      <c r="A878" s="16"/>
      <c r="B878" s="17"/>
    </row>
    <row r="879" spans="1:2" x14ac:dyDescent="0.2">
      <c r="A879" s="16"/>
      <c r="B879" s="17"/>
    </row>
    <row r="880" spans="1:2" x14ac:dyDescent="0.2">
      <c r="A880" s="16"/>
      <c r="B880" s="17"/>
    </row>
    <row r="881" spans="1:2" x14ac:dyDescent="0.2">
      <c r="A881" s="16"/>
      <c r="B881" s="17"/>
    </row>
    <row r="882" spans="1:2" x14ac:dyDescent="0.2">
      <c r="A882" s="16"/>
      <c r="B882" s="17"/>
    </row>
    <row r="883" spans="1:2" x14ac:dyDescent="0.2">
      <c r="A883" s="16"/>
      <c r="B883" s="17"/>
    </row>
    <row r="884" spans="1:2" x14ac:dyDescent="0.2">
      <c r="A884" s="16"/>
      <c r="B884" s="17"/>
    </row>
    <row r="885" spans="1:2" x14ac:dyDescent="0.2">
      <c r="A885" s="16"/>
      <c r="B885" s="17"/>
    </row>
    <row r="886" spans="1:2" x14ac:dyDescent="0.2">
      <c r="A886" s="16"/>
      <c r="B886" s="17"/>
    </row>
    <row r="887" spans="1:2" x14ac:dyDescent="0.2">
      <c r="A887" s="16"/>
      <c r="B887" s="17"/>
    </row>
    <row r="888" spans="1:2" x14ac:dyDescent="0.2">
      <c r="A888" s="16"/>
      <c r="B888" s="17"/>
    </row>
    <row r="889" spans="1:2" x14ac:dyDescent="0.2">
      <c r="A889" s="16"/>
      <c r="B889" s="17"/>
    </row>
    <row r="890" spans="1:2" x14ac:dyDescent="0.2">
      <c r="A890" s="16"/>
      <c r="B890" s="17"/>
    </row>
    <row r="891" spans="1:2" x14ac:dyDescent="0.2">
      <c r="A891" s="16"/>
      <c r="B891" s="17"/>
    </row>
    <row r="892" spans="1:2" x14ac:dyDescent="0.2">
      <c r="A892" s="16"/>
      <c r="B892" s="17"/>
    </row>
    <row r="893" spans="1:2" x14ac:dyDescent="0.2">
      <c r="A893" s="16"/>
      <c r="B893" s="17"/>
    </row>
    <row r="894" spans="1:2" x14ac:dyDescent="0.2">
      <c r="A894" s="16"/>
      <c r="B894" s="17"/>
    </row>
    <row r="895" spans="1:2" x14ac:dyDescent="0.2">
      <c r="A895" s="16"/>
      <c r="B895" s="17"/>
    </row>
    <row r="896" spans="1:2" x14ac:dyDescent="0.2">
      <c r="A896" s="16"/>
      <c r="B896" s="17"/>
    </row>
    <row r="897" spans="1:2" x14ac:dyDescent="0.2">
      <c r="A897" s="16"/>
      <c r="B897" s="17"/>
    </row>
    <row r="898" spans="1:2" x14ac:dyDescent="0.2">
      <c r="A898" s="16"/>
      <c r="B898" s="17"/>
    </row>
    <row r="899" spans="1:2" x14ac:dyDescent="0.2">
      <c r="A899" s="16"/>
      <c r="B899" s="17"/>
    </row>
    <row r="900" spans="1:2" x14ac:dyDescent="0.2">
      <c r="A900" s="16"/>
      <c r="B900" s="17"/>
    </row>
    <row r="901" spans="1:2" x14ac:dyDescent="0.2">
      <c r="A901" s="16"/>
      <c r="B901" s="17"/>
    </row>
    <row r="902" spans="1:2" x14ac:dyDescent="0.2">
      <c r="A902" s="16"/>
      <c r="B902" s="17"/>
    </row>
    <row r="903" spans="1:2" x14ac:dyDescent="0.2">
      <c r="A903" s="16"/>
      <c r="B903" s="17"/>
    </row>
    <row r="904" spans="1:2" x14ac:dyDescent="0.2">
      <c r="A904" s="16"/>
      <c r="B904" s="17"/>
    </row>
    <row r="905" spans="1:2" x14ac:dyDescent="0.2">
      <c r="A905" s="16"/>
      <c r="B905" s="17"/>
    </row>
    <row r="906" spans="1:2" x14ac:dyDescent="0.2">
      <c r="A906" s="16"/>
      <c r="B906" s="17"/>
    </row>
    <row r="907" spans="1:2" x14ac:dyDescent="0.2">
      <c r="A907" s="16"/>
      <c r="B907" s="17"/>
    </row>
    <row r="908" spans="1:2" x14ac:dyDescent="0.2">
      <c r="A908" s="16"/>
      <c r="B908" s="17"/>
    </row>
    <row r="909" spans="1:2" x14ac:dyDescent="0.2">
      <c r="A909" s="16"/>
      <c r="B909" s="17"/>
    </row>
    <row r="910" spans="1:2" x14ac:dyDescent="0.2">
      <c r="A910" s="16"/>
      <c r="B910" s="17"/>
    </row>
    <row r="911" spans="1:2" x14ac:dyDescent="0.2">
      <c r="A911" s="16"/>
      <c r="B911" s="17"/>
    </row>
    <row r="912" spans="1:2" x14ac:dyDescent="0.2">
      <c r="A912" s="16"/>
      <c r="B912" s="17"/>
    </row>
    <row r="913" spans="1:2" x14ac:dyDescent="0.2">
      <c r="A913" s="16"/>
      <c r="B913" s="17"/>
    </row>
    <row r="914" spans="1:2" x14ac:dyDescent="0.2">
      <c r="A914" s="16"/>
      <c r="B914" s="17"/>
    </row>
    <row r="915" spans="1:2" x14ac:dyDescent="0.2">
      <c r="A915" s="16"/>
      <c r="B915" s="17"/>
    </row>
    <row r="916" spans="1:2" x14ac:dyDescent="0.2">
      <c r="A916" s="16"/>
      <c r="B916" s="17"/>
    </row>
    <row r="917" spans="1:2" x14ac:dyDescent="0.2">
      <c r="A917" s="16"/>
      <c r="B917" s="17"/>
    </row>
    <row r="918" spans="1:2" x14ac:dyDescent="0.2">
      <c r="A918" s="16"/>
      <c r="B918" s="17"/>
    </row>
    <row r="919" spans="1:2" x14ac:dyDescent="0.2">
      <c r="A919" s="16"/>
      <c r="B919" s="17"/>
    </row>
    <row r="920" spans="1:2" x14ac:dyDescent="0.2">
      <c r="A920" s="16"/>
      <c r="B920" s="17"/>
    </row>
    <row r="921" spans="1:2" x14ac:dyDescent="0.2">
      <c r="A921" s="16"/>
      <c r="B921" s="17"/>
    </row>
    <row r="922" spans="1:2" x14ac:dyDescent="0.2">
      <c r="A922" s="16"/>
      <c r="B922" s="17"/>
    </row>
    <row r="923" spans="1:2" x14ac:dyDescent="0.2">
      <c r="A923" s="16"/>
      <c r="B923" s="17"/>
    </row>
    <row r="924" spans="1:2" x14ac:dyDescent="0.2">
      <c r="A924" s="16"/>
      <c r="B924" s="17"/>
    </row>
    <row r="925" spans="1:2" x14ac:dyDescent="0.2">
      <c r="A925" s="16"/>
      <c r="B925" s="17"/>
    </row>
    <row r="926" spans="1:2" x14ac:dyDescent="0.2">
      <c r="A926" s="16"/>
      <c r="B926" s="17"/>
    </row>
    <row r="927" spans="1:2" x14ac:dyDescent="0.2">
      <c r="A927" s="16"/>
      <c r="B927" s="17"/>
    </row>
    <row r="928" spans="1:2" x14ac:dyDescent="0.2">
      <c r="A928" s="16"/>
      <c r="B928" s="17"/>
    </row>
    <row r="929" spans="1:2" x14ac:dyDescent="0.2">
      <c r="A929" s="16"/>
      <c r="B929" s="17"/>
    </row>
    <row r="930" spans="1:2" x14ac:dyDescent="0.2">
      <c r="A930" s="16"/>
      <c r="B930" s="17"/>
    </row>
    <row r="931" spans="1:2" x14ac:dyDescent="0.2">
      <c r="A931" s="16"/>
      <c r="B931" s="17"/>
    </row>
    <row r="932" spans="1:2" x14ac:dyDescent="0.2">
      <c r="A932" s="16"/>
      <c r="B932" s="17"/>
    </row>
    <row r="933" spans="1:2" x14ac:dyDescent="0.2">
      <c r="A933" s="16"/>
      <c r="B933" s="17"/>
    </row>
    <row r="934" spans="1:2" x14ac:dyDescent="0.2">
      <c r="A934" s="16"/>
      <c r="B934" s="17"/>
    </row>
    <row r="935" spans="1:2" x14ac:dyDescent="0.2">
      <c r="A935" s="16"/>
      <c r="B935" s="17"/>
    </row>
    <row r="936" spans="1:2" x14ac:dyDescent="0.2">
      <c r="A936" s="16"/>
      <c r="B936" s="17"/>
    </row>
    <row r="937" spans="1:2" x14ac:dyDescent="0.2">
      <c r="A937" s="16"/>
      <c r="B937" s="17"/>
    </row>
    <row r="938" spans="1:2" x14ac:dyDescent="0.2">
      <c r="A938" s="16"/>
      <c r="B938" s="17"/>
    </row>
    <row r="939" spans="1:2" x14ac:dyDescent="0.2">
      <c r="A939" s="16"/>
      <c r="B939" s="17"/>
    </row>
    <row r="940" spans="1:2" x14ac:dyDescent="0.2">
      <c r="A940" s="16"/>
      <c r="B940" s="17"/>
    </row>
    <row r="941" spans="1:2" x14ac:dyDescent="0.2">
      <c r="A941" s="16"/>
      <c r="B941" s="17"/>
    </row>
    <row r="942" spans="1:2" x14ac:dyDescent="0.2">
      <c r="A942" s="16"/>
      <c r="B942" s="17"/>
    </row>
    <row r="943" spans="1:2" x14ac:dyDescent="0.2">
      <c r="A943" s="16"/>
      <c r="B943" s="17"/>
    </row>
    <row r="944" spans="1:2" x14ac:dyDescent="0.2">
      <c r="A944" s="16"/>
      <c r="B944" s="17"/>
    </row>
    <row r="945" spans="1:2" x14ac:dyDescent="0.2">
      <c r="A945" s="16"/>
      <c r="B945" s="17"/>
    </row>
    <row r="946" spans="1:2" x14ac:dyDescent="0.2">
      <c r="A946" s="16"/>
      <c r="B946" s="17"/>
    </row>
    <row r="947" spans="1:2" x14ac:dyDescent="0.2">
      <c r="A947" s="16"/>
      <c r="B947" s="17"/>
    </row>
    <row r="948" spans="1:2" x14ac:dyDescent="0.2">
      <c r="A948" s="16"/>
      <c r="B948" s="17"/>
    </row>
    <row r="949" spans="1:2" x14ac:dyDescent="0.2">
      <c r="A949" s="16"/>
      <c r="B949" s="17"/>
    </row>
    <row r="950" spans="1:2" x14ac:dyDescent="0.2">
      <c r="A950" s="16"/>
      <c r="B950" s="17"/>
    </row>
    <row r="951" spans="1:2" x14ac:dyDescent="0.2">
      <c r="A951" s="16"/>
      <c r="B951" s="17"/>
    </row>
    <row r="952" spans="1:2" x14ac:dyDescent="0.2">
      <c r="A952" s="16"/>
      <c r="B952" s="17"/>
    </row>
    <row r="953" spans="1:2" x14ac:dyDescent="0.2">
      <c r="A953" s="16"/>
      <c r="B953" s="17"/>
    </row>
    <row r="954" spans="1:2" x14ac:dyDescent="0.2">
      <c r="A954" s="16"/>
      <c r="B954" s="17"/>
    </row>
    <row r="955" spans="1:2" x14ac:dyDescent="0.2">
      <c r="A955" s="16"/>
      <c r="B955" s="17"/>
    </row>
    <row r="956" spans="1:2" x14ac:dyDescent="0.2">
      <c r="A956" s="16"/>
      <c r="B956" s="17"/>
    </row>
    <row r="957" spans="1:2" x14ac:dyDescent="0.2">
      <c r="A957" s="16"/>
      <c r="B957" s="17"/>
    </row>
    <row r="958" spans="1:2" x14ac:dyDescent="0.2">
      <c r="A958" s="16"/>
      <c r="B958" s="17"/>
    </row>
    <row r="959" spans="1:2" x14ac:dyDescent="0.2">
      <c r="A959" s="16"/>
      <c r="B959" s="17"/>
    </row>
    <row r="960" spans="1:2" x14ac:dyDescent="0.2">
      <c r="A960" s="16"/>
      <c r="B960" s="17"/>
    </row>
    <row r="961" spans="1:2" x14ac:dyDescent="0.2">
      <c r="A961" s="16"/>
      <c r="B961" s="17"/>
    </row>
    <row r="962" spans="1:2" x14ac:dyDescent="0.2">
      <c r="A962" s="16"/>
      <c r="B962" s="17"/>
    </row>
    <row r="963" spans="1:2" x14ac:dyDescent="0.2">
      <c r="A963" s="16"/>
      <c r="B963" s="17"/>
    </row>
    <row r="964" spans="1:2" x14ac:dyDescent="0.2">
      <c r="A964" s="16"/>
      <c r="B964" s="17"/>
    </row>
    <row r="965" spans="1:2" x14ac:dyDescent="0.2">
      <c r="A965" s="16"/>
      <c r="B965" s="17"/>
    </row>
    <row r="966" spans="1:2" x14ac:dyDescent="0.2">
      <c r="A966" s="16"/>
      <c r="B966" s="17"/>
    </row>
    <row r="967" spans="1:2" x14ac:dyDescent="0.2">
      <c r="A967" s="16"/>
      <c r="B967" s="17"/>
    </row>
    <row r="968" spans="1:2" x14ac:dyDescent="0.2">
      <c r="A968" s="16"/>
      <c r="B968" s="17"/>
    </row>
    <row r="969" spans="1:2" x14ac:dyDescent="0.2">
      <c r="A969" s="16"/>
      <c r="B969" s="17"/>
    </row>
    <row r="970" spans="1:2" x14ac:dyDescent="0.2">
      <c r="A970" s="16"/>
      <c r="B970" s="17"/>
    </row>
    <row r="971" spans="1:2" x14ac:dyDescent="0.2">
      <c r="A971" s="16"/>
      <c r="B971" s="17"/>
    </row>
    <row r="972" spans="1:2" x14ac:dyDescent="0.2">
      <c r="A972" s="16"/>
      <c r="B972" s="17"/>
    </row>
    <row r="973" spans="1:2" x14ac:dyDescent="0.2">
      <c r="A973" s="16"/>
      <c r="B973" s="17"/>
    </row>
    <row r="974" spans="1:2" x14ac:dyDescent="0.2">
      <c r="A974" s="16"/>
      <c r="B974" s="17"/>
    </row>
    <row r="975" spans="1:2" x14ac:dyDescent="0.2">
      <c r="A975" s="16"/>
      <c r="B975" s="17"/>
    </row>
    <row r="976" spans="1:2" x14ac:dyDescent="0.2">
      <c r="A976" s="16"/>
      <c r="B976" s="17"/>
    </row>
    <row r="977" spans="1:2" x14ac:dyDescent="0.2">
      <c r="A977" s="16"/>
      <c r="B977" s="17"/>
    </row>
    <row r="978" spans="1:2" x14ac:dyDescent="0.2">
      <c r="A978" s="16"/>
      <c r="B978" s="17"/>
    </row>
    <row r="979" spans="1:2" x14ac:dyDescent="0.2">
      <c r="A979" s="16"/>
      <c r="B979" s="17"/>
    </row>
    <row r="980" spans="1:2" x14ac:dyDescent="0.2">
      <c r="A980" s="16"/>
      <c r="B980" s="17"/>
    </row>
    <row r="981" spans="1:2" x14ac:dyDescent="0.2">
      <c r="A981" s="16"/>
      <c r="B981" s="17"/>
    </row>
    <row r="982" spans="1:2" x14ac:dyDescent="0.2">
      <c r="A982" s="16"/>
      <c r="B982" s="17"/>
    </row>
    <row r="983" spans="1:2" x14ac:dyDescent="0.2">
      <c r="A983" s="16"/>
      <c r="B983" s="17"/>
    </row>
    <row r="984" spans="1:2" x14ac:dyDescent="0.2">
      <c r="A984" s="16"/>
      <c r="B984" s="17"/>
    </row>
    <row r="985" spans="1:2" x14ac:dyDescent="0.2">
      <c r="A985" s="16"/>
      <c r="B985" s="17"/>
    </row>
    <row r="986" spans="1:2" x14ac:dyDescent="0.2">
      <c r="A986" s="16"/>
      <c r="B986" s="17"/>
    </row>
    <row r="987" spans="1:2" x14ac:dyDescent="0.2">
      <c r="A987" s="16"/>
      <c r="B987" s="17"/>
    </row>
    <row r="988" spans="1:2" x14ac:dyDescent="0.2">
      <c r="A988" s="16"/>
      <c r="B988" s="17"/>
    </row>
    <row r="989" spans="1:2" x14ac:dyDescent="0.2">
      <c r="A989" s="16"/>
      <c r="B989" s="17"/>
    </row>
    <row r="990" spans="1:2" x14ac:dyDescent="0.2">
      <c r="A990" s="16"/>
      <c r="B990" s="17"/>
    </row>
    <row r="991" spans="1:2" x14ac:dyDescent="0.2">
      <c r="A991" s="16"/>
      <c r="B991" s="17"/>
    </row>
    <row r="992" spans="1:2" x14ac:dyDescent="0.2">
      <c r="A992" s="16"/>
      <c r="B992" s="17"/>
    </row>
    <row r="993" spans="1:2" x14ac:dyDescent="0.2">
      <c r="A993" s="16"/>
      <c r="B993" s="17"/>
    </row>
    <row r="994" spans="1:2" x14ac:dyDescent="0.2">
      <c r="A994" s="16"/>
      <c r="B994" s="17"/>
    </row>
    <row r="995" spans="1:2" x14ac:dyDescent="0.2">
      <c r="A995" s="16"/>
      <c r="B995" s="17"/>
    </row>
    <row r="996" spans="1:2" x14ac:dyDescent="0.2">
      <c r="A996" s="16"/>
      <c r="B996" s="17"/>
    </row>
    <row r="997" spans="1:2" x14ac:dyDescent="0.2">
      <c r="A997" s="16"/>
      <c r="B997" s="17"/>
    </row>
    <row r="998" spans="1:2" x14ac:dyDescent="0.2">
      <c r="A998" s="16"/>
      <c r="B998" s="17"/>
    </row>
    <row r="999" spans="1:2" x14ac:dyDescent="0.2">
      <c r="A999" s="16"/>
      <c r="B999" s="17"/>
    </row>
    <row r="1000" spans="1:2" x14ac:dyDescent="0.2">
      <c r="A1000" s="16"/>
      <c r="B1000" s="17"/>
    </row>
    <row r="1001" spans="1:2" x14ac:dyDescent="0.2">
      <c r="A1001" s="16"/>
      <c r="B1001" s="17"/>
    </row>
    <row r="1002" spans="1:2" x14ac:dyDescent="0.2">
      <c r="A1002" s="16"/>
      <c r="B1002" s="17"/>
    </row>
    <row r="1003" spans="1:2" x14ac:dyDescent="0.2">
      <c r="A1003" s="16"/>
      <c r="B1003" s="17"/>
    </row>
    <row r="1004" spans="1:2" x14ac:dyDescent="0.2">
      <c r="A1004" s="16"/>
      <c r="B1004" s="17"/>
    </row>
    <row r="1005" spans="1:2" x14ac:dyDescent="0.2">
      <c r="A1005" s="16"/>
      <c r="B1005" s="17"/>
    </row>
    <row r="1006" spans="1:2" x14ac:dyDescent="0.2">
      <c r="A1006" s="16"/>
      <c r="B1006" s="17"/>
    </row>
    <row r="1007" spans="1:2" x14ac:dyDescent="0.2">
      <c r="A1007" s="16"/>
      <c r="B1007" s="17"/>
    </row>
    <row r="1008" spans="1:2" x14ac:dyDescent="0.2">
      <c r="A1008" s="16"/>
      <c r="B1008" s="17"/>
    </row>
    <row r="1009" spans="1:2" x14ac:dyDescent="0.2">
      <c r="A1009" s="16"/>
      <c r="B1009" s="17"/>
    </row>
    <row r="1010" spans="1:2" x14ac:dyDescent="0.2">
      <c r="A1010" s="16"/>
      <c r="B1010" s="17"/>
    </row>
    <row r="1011" spans="1:2" x14ac:dyDescent="0.2">
      <c r="A1011" s="16"/>
      <c r="B1011" s="17"/>
    </row>
    <row r="1012" spans="1:2" x14ac:dyDescent="0.2">
      <c r="A1012" s="16"/>
      <c r="B1012" s="17"/>
    </row>
    <row r="1013" spans="1:2" x14ac:dyDescent="0.2">
      <c r="A1013" s="16"/>
      <c r="B1013" s="17"/>
    </row>
    <row r="1014" spans="1:2" x14ac:dyDescent="0.2">
      <c r="A1014" s="16"/>
      <c r="B1014" s="17"/>
    </row>
    <row r="1015" spans="1:2" x14ac:dyDescent="0.2">
      <c r="A1015" s="16"/>
      <c r="B1015" s="17"/>
    </row>
    <row r="1016" spans="1:2" x14ac:dyDescent="0.2">
      <c r="A1016" s="16"/>
      <c r="B1016" s="17"/>
    </row>
    <row r="1017" spans="1:2" x14ac:dyDescent="0.2">
      <c r="A1017" s="16"/>
      <c r="B1017" s="17"/>
    </row>
    <row r="1018" spans="1:2" x14ac:dyDescent="0.2">
      <c r="A1018" s="16"/>
      <c r="B1018" s="17"/>
    </row>
    <row r="1019" spans="1:2" x14ac:dyDescent="0.2">
      <c r="A1019" s="16"/>
      <c r="B1019" s="17"/>
    </row>
    <row r="1020" spans="1:2" x14ac:dyDescent="0.2">
      <c r="A1020" s="16"/>
      <c r="B1020" s="17"/>
    </row>
    <row r="1021" spans="1:2" x14ac:dyDescent="0.2">
      <c r="A1021" s="16"/>
      <c r="B1021" s="17"/>
    </row>
    <row r="1022" spans="1:2" x14ac:dyDescent="0.2">
      <c r="A1022" s="16"/>
      <c r="B1022" s="17"/>
    </row>
    <row r="1023" spans="1:2" x14ac:dyDescent="0.2">
      <c r="A1023" s="16"/>
      <c r="B1023" s="17"/>
    </row>
    <row r="1024" spans="1:2" x14ac:dyDescent="0.2">
      <c r="A1024" s="16"/>
      <c r="B1024" s="17"/>
    </row>
    <row r="1025" spans="1:2" x14ac:dyDescent="0.2">
      <c r="A1025" s="16"/>
      <c r="B1025" s="17"/>
    </row>
    <row r="1026" spans="1:2" x14ac:dyDescent="0.2">
      <c r="A1026" s="16"/>
      <c r="B1026" s="17"/>
    </row>
    <row r="1027" spans="1:2" x14ac:dyDescent="0.2">
      <c r="A1027" s="16"/>
      <c r="B1027" s="17"/>
    </row>
    <row r="1028" spans="1:2" x14ac:dyDescent="0.2">
      <c r="A1028" s="16"/>
      <c r="B1028" s="17"/>
    </row>
    <row r="1029" spans="1:2" x14ac:dyDescent="0.2">
      <c r="A1029" s="16"/>
      <c r="B1029" s="17"/>
    </row>
    <row r="1030" spans="1:2" x14ac:dyDescent="0.2">
      <c r="A1030" s="16"/>
      <c r="B1030" s="17"/>
    </row>
    <row r="1031" spans="1:2" x14ac:dyDescent="0.2">
      <c r="A1031" s="16"/>
      <c r="B1031" s="17"/>
    </row>
    <row r="1032" spans="1:2" x14ac:dyDescent="0.2">
      <c r="A1032" s="16"/>
      <c r="B1032" s="17"/>
    </row>
    <row r="1033" spans="1:2" x14ac:dyDescent="0.2">
      <c r="A1033" s="16"/>
      <c r="B1033" s="17"/>
    </row>
    <row r="1034" spans="1:2" x14ac:dyDescent="0.2">
      <c r="A1034" s="16"/>
      <c r="B1034" s="17"/>
    </row>
    <row r="1035" spans="1:2" x14ac:dyDescent="0.2">
      <c r="A1035" s="16"/>
      <c r="B1035" s="17"/>
    </row>
    <row r="1036" spans="1:2" x14ac:dyDescent="0.2">
      <c r="A1036" s="16"/>
      <c r="B1036" s="17"/>
    </row>
    <row r="1037" spans="1:2" x14ac:dyDescent="0.2">
      <c r="A1037" s="16"/>
      <c r="B1037" s="17"/>
    </row>
    <row r="1038" spans="1:2" x14ac:dyDescent="0.2">
      <c r="A1038" s="16"/>
      <c r="B1038" s="17"/>
    </row>
    <row r="1039" spans="1:2" x14ac:dyDescent="0.2">
      <c r="A1039" s="16"/>
      <c r="B1039" s="17"/>
    </row>
    <row r="1040" spans="1:2" x14ac:dyDescent="0.2">
      <c r="A1040" s="16"/>
      <c r="B1040" s="17"/>
    </row>
    <row r="1041" spans="1:2" x14ac:dyDescent="0.2">
      <c r="A1041" s="16"/>
      <c r="B1041" s="17"/>
    </row>
    <row r="1042" spans="1:2" x14ac:dyDescent="0.2">
      <c r="A1042" s="16"/>
      <c r="B1042" s="17"/>
    </row>
    <row r="1043" spans="1:2" x14ac:dyDescent="0.2">
      <c r="A1043" s="16"/>
      <c r="B1043" s="17"/>
    </row>
    <row r="1044" spans="1:2" x14ac:dyDescent="0.2">
      <c r="A1044" s="16"/>
      <c r="B1044" s="17"/>
    </row>
    <row r="1045" spans="1:2" x14ac:dyDescent="0.2">
      <c r="A1045" s="16"/>
      <c r="B1045" s="17"/>
    </row>
    <row r="1046" spans="1:2" x14ac:dyDescent="0.2">
      <c r="A1046" s="16"/>
      <c r="B1046" s="17"/>
    </row>
    <row r="1047" spans="1:2" x14ac:dyDescent="0.2">
      <c r="A1047" s="16"/>
      <c r="B1047" s="17"/>
    </row>
    <row r="1048" spans="1:2" x14ac:dyDescent="0.2">
      <c r="A1048" s="16"/>
      <c r="B1048" s="17"/>
    </row>
    <row r="1049" spans="1:2" x14ac:dyDescent="0.2">
      <c r="A1049" s="16"/>
      <c r="B1049" s="17"/>
    </row>
    <row r="1050" spans="1:2" x14ac:dyDescent="0.2">
      <c r="A1050" s="16"/>
      <c r="B1050" s="17"/>
    </row>
    <row r="1051" spans="1:2" x14ac:dyDescent="0.2">
      <c r="A1051" s="16"/>
      <c r="B1051" s="17"/>
    </row>
    <row r="1052" spans="1:2" x14ac:dyDescent="0.2">
      <c r="A1052" s="16"/>
      <c r="B1052" s="17"/>
    </row>
    <row r="1053" spans="1:2" x14ac:dyDescent="0.2">
      <c r="A1053" s="16"/>
      <c r="B1053" s="17"/>
    </row>
    <row r="1054" spans="1:2" x14ac:dyDescent="0.2">
      <c r="A1054" s="16"/>
      <c r="B1054" s="17"/>
    </row>
    <row r="1055" spans="1:2" x14ac:dyDescent="0.2">
      <c r="A1055" s="16"/>
      <c r="B1055" s="17"/>
    </row>
    <row r="1056" spans="1:2" x14ac:dyDescent="0.2">
      <c r="A1056" s="16"/>
      <c r="B1056" s="17"/>
    </row>
    <row r="1057" spans="1:2" x14ac:dyDescent="0.2">
      <c r="A1057" s="16"/>
      <c r="B1057" s="17"/>
    </row>
    <row r="1058" spans="1:2" x14ac:dyDescent="0.2">
      <c r="A1058" s="16"/>
      <c r="B1058" s="17"/>
    </row>
    <row r="1059" spans="1:2" x14ac:dyDescent="0.2">
      <c r="A1059" s="16"/>
      <c r="B1059" s="17"/>
    </row>
    <row r="1060" spans="1:2" x14ac:dyDescent="0.2">
      <c r="A1060" s="16"/>
      <c r="B1060" s="17"/>
    </row>
    <row r="1061" spans="1:2" x14ac:dyDescent="0.2">
      <c r="A1061" s="16"/>
      <c r="B1061" s="17"/>
    </row>
    <row r="1062" spans="1:2" x14ac:dyDescent="0.2">
      <c r="A1062" s="16"/>
      <c r="B1062" s="17"/>
    </row>
    <row r="1063" spans="1:2" x14ac:dyDescent="0.2">
      <c r="A1063" s="16"/>
      <c r="B1063" s="17"/>
    </row>
    <row r="1064" spans="1:2" x14ac:dyDescent="0.2">
      <c r="A1064" s="16"/>
      <c r="B1064" s="17"/>
    </row>
    <row r="1065" spans="1:2" x14ac:dyDescent="0.2">
      <c r="A1065" s="16"/>
      <c r="B1065" s="17"/>
    </row>
    <row r="1066" spans="1:2" x14ac:dyDescent="0.2">
      <c r="A1066" s="16"/>
      <c r="B1066" s="17"/>
    </row>
    <row r="1067" spans="1:2" x14ac:dyDescent="0.2">
      <c r="A1067" s="16"/>
      <c r="B1067" s="17"/>
    </row>
    <row r="1068" spans="1:2" x14ac:dyDescent="0.2">
      <c r="A1068" s="16"/>
      <c r="B1068" s="17"/>
    </row>
    <row r="1069" spans="1:2" x14ac:dyDescent="0.2">
      <c r="A1069" s="16"/>
      <c r="B1069" s="17"/>
    </row>
    <row r="1070" spans="1:2" x14ac:dyDescent="0.2">
      <c r="A1070" s="16"/>
      <c r="B1070" s="17"/>
    </row>
    <row r="1071" spans="1:2" x14ac:dyDescent="0.2">
      <c r="A1071" s="16"/>
      <c r="B1071" s="17"/>
    </row>
    <row r="1072" spans="1:2" x14ac:dyDescent="0.2">
      <c r="A1072" s="16"/>
      <c r="B1072" s="17"/>
    </row>
    <row r="1073" spans="1:2" x14ac:dyDescent="0.2">
      <c r="A1073" s="16"/>
      <c r="B1073" s="17"/>
    </row>
    <row r="1074" spans="1:2" x14ac:dyDescent="0.2">
      <c r="A1074" s="16"/>
      <c r="B1074" s="17"/>
    </row>
    <row r="1075" spans="1:2" x14ac:dyDescent="0.2">
      <c r="A1075" s="16"/>
      <c r="B1075" s="17"/>
    </row>
    <row r="1076" spans="1:2" x14ac:dyDescent="0.2">
      <c r="A1076" s="16"/>
      <c r="B1076" s="17"/>
    </row>
    <row r="1077" spans="1:2" x14ac:dyDescent="0.2">
      <c r="A1077" s="16"/>
      <c r="B1077" s="17"/>
    </row>
    <row r="1078" spans="1:2" x14ac:dyDescent="0.2">
      <c r="A1078" s="16"/>
      <c r="B1078" s="17"/>
    </row>
    <row r="1079" spans="1:2" x14ac:dyDescent="0.2">
      <c r="A1079" s="16"/>
      <c r="B1079" s="17"/>
    </row>
    <row r="1080" spans="1:2" x14ac:dyDescent="0.2">
      <c r="A1080" s="16"/>
      <c r="B1080" s="17"/>
    </row>
    <row r="1081" spans="1:2" x14ac:dyDescent="0.2">
      <c r="A1081" s="16"/>
      <c r="B1081" s="17"/>
    </row>
    <row r="1082" spans="1:2" x14ac:dyDescent="0.2">
      <c r="A1082" s="16"/>
      <c r="B1082" s="17"/>
    </row>
    <row r="1083" spans="1:2" x14ac:dyDescent="0.2">
      <c r="A1083" s="16"/>
      <c r="B1083" s="17"/>
    </row>
    <row r="1084" spans="1:2" x14ac:dyDescent="0.2">
      <c r="A1084" s="16"/>
      <c r="B1084" s="17"/>
    </row>
    <row r="1085" spans="1:2" x14ac:dyDescent="0.2">
      <c r="A1085" s="16"/>
      <c r="B1085" s="17"/>
    </row>
    <row r="1086" spans="1:2" x14ac:dyDescent="0.2">
      <c r="A1086" s="16"/>
      <c r="B1086" s="17"/>
    </row>
    <row r="1087" spans="1:2" x14ac:dyDescent="0.2">
      <c r="A1087" s="16"/>
      <c r="B1087" s="17"/>
    </row>
    <row r="1088" spans="1:2" x14ac:dyDescent="0.2">
      <c r="A1088" s="16"/>
      <c r="B1088" s="17"/>
    </row>
    <row r="1089" spans="1:2" x14ac:dyDescent="0.2">
      <c r="A1089" s="16"/>
      <c r="B1089" s="17"/>
    </row>
    <row r="1090" spans="1:2" x14ac:dyDescent="0.2">
      <c r="A1090" s="16"/>
      <c r="B1090" s="17"/>
    </row>
    <row r="1091" spans="1:2" x14ac:dyDescent="0.2">
      <c r="A1091" s="16"/>
      <c r="B1091" s="17"/>
    </row>
    <row r="1092" spans="1:2" x14ac:dyDescent="0.2">
      <c r="A1092" s="16"/>
      <c r="B1092" s="17"/>
    </row>
    <row r="1093" spans="1:2" x14ac:dyDescent="0.2">
      <c r="A1093" s="16"/>
      <c r="B1093" s="17"/>
    </row>
    <row r="1094" spans="1:2" x14ac:dyDescent="0.2">
      <c r="A1094" s="16"/>
      <c r="B1094" s="17"/>
    </row>
    <row r="1095" spans="1:2" x14ac:dyDescent="0.2">
      <c r="A1095" s="16"/>
      <c r="B1095" s="17"/>
    </row>
    <row r="1096" spans="1:2" x14ac:dyDescent="0.2">
      <c r="A1096" s="16"/>
      <c r="B1096" s="17"/>
    </row>
    <row r="1097" spans="1:2" x14ac:dyDescent="0.2">
      <c r="A1097" s="16"/>
      <c r="B1097" s="17"/>
    </row>
    <row r="1098" spans="1:2" x14ac:dyDescent="0.2">
      <c r="A1098" s="16"/>
      <c r="B1098" s="17"/>
    </row>
    <row r="1099" spans="1:2" x14ac:dyDescent="0.2">
      <c r="A1099" s="16"/>
      <c r="B1099" s="17"/>
    </row>
    <row r="1100" spans="1:2" x14ac:dyDescent="0.2">
      <c r="A1100" s="16"/>
      <c r="B1100" s="17"/>
    </row>
    <row r="1101" spans="1:2" x14ac:dyDescent="0.2">
      <c r="A1101" s="16"/>
      <c r="B1101" s="17"/>
    </row>
    <row r="1102" spans="1:2" x14ac:dyDescent="0.2">
      <c r="A1102" s="16"/>
      <c r="B1102" s="17"/>
    </row>
    <row r="1103" spans="1:2" x14ac:dyDescent="0.2">
      <c r="A1103" s="16"/>
      <c r="B1103" s="17"/>
    </row>
    <row r="1104" spans="1:2" x14ac:dyDescent="0.2">
      <c r="A1104" s="16"/>
      <c r="B1104" s="17"/>
    </row>
    <row r="1105" spans="1:2" x14ac:dyDescent="0.2">
      <c r="A1105" s="16"/>
      <c r="B1105" s="17"/>
    </row>
    <row r="1106" spans="1:2" x14ac:dyDescent="0.2">
      <c r="A1106" s="16"/>
      <c r="B1106" s="17"/>
    </row>
    <row r="1107" spans="1:2" x14ac:dyDescent="0.2">
      <c r="A1107" s="16"/>
      <c r="B1107" s="17"/>
    </row>
    <row r="1108" spans="1:2" x14ac:dyDescent="0.2">
      <c r="A1108" s="16"/>
      <c r="B1108" s="17"/>
    </row>
    <row r="1109" spans="1:2" x14ac:dyDescent="0.2">
      <c r="A1109" s="16"/>
      <c r="B1109" s="17"/>
    </row>
    <row r="1110" spans="1:2" x14ac:dyDescent="0.2">
      <c r="A1110" s="16"/>
      <c r="B1110" s="17"/>
    </row>
    <row r="1111" spans="1:2" x14ac:dyDescent="0.2">
      <c r="A1111" s="16"/>
      <c r="B1111" s="17"/>
    </row>
    <row r="1112" spans="1:2" x14ac:dyDescent="0.2">
      <c r="A1112" s="16"/>
      <c r="B1112" s="17"/>
    </row>
    <row r="1113" spans="1:2" x14ac:dyDescent="0.2">
      <c r="A1113" s="16"/>
      <c r="B1113" s="17"/>
    </row>
    <row r="1114" spans="1:2" x14ac:dyDescent="0.2">
      <c r="A1114" s="16"/>
      <c r="B1114" s="17"/>
    </row>
    <row r="1115" spans="1:2" x14ac:dyDescent="0.2">
      <c r="A1115" s="16"/>
      <c r="B1115" s="17"/>
    </row>
    <row r="1116" spans="1:2" x14ac:dyDescent="0.2">
      <c r="A1116" s="16"/>
      <c r="B1116" s="17"/>
    </row>
    <row r="1117" spans="1:2" x14ac:dyDescent="0.2">
      <c r="A1117" s="16"/>
      <c r="B1117" s="17"/>
    </row>
    <row r="1118" spans="1:2" x14ac:dyDescent="0.2">
      <c r="A1118" s="16"/>
      <c r="B1118" s="17"/>
    </row>
    <row r="1119" spans="1:2" x14ac:dyDescent="0.2">
      <c r="A1119" s="16"/>
      <c r="B1119" s="17"/>
    </row>
    <row r="1120" spans="1:2" x14ac:dyDescent="0.2">
      <c r="A1120" s="16"/>
      <c r="B1120" s="17"/>
    </row>
    <row r="1121" spans="1:2" x14ac:dyDescent="0.2">
      <c r="A1121" s="16"/>
      <c r="B1121" s="17"/>
    </row>
    <row r="1122" spans="1:2" x14ac:dyDescent="0.2">
      <c r="A1122" s="16"/>
      <c r="B1122" s="17"/>
    </row>
    <row r="1123" spans="1:2" x14ac:dyDescent="0.2">
      <c r="A1123" s="16"/>
      <c r="B1123" s="17"/>
    </row>
    <row r="1124" spans="1:2" x14ac:dyDescent="0.2">
      <c r="A1124" s="16"/>
      <c r="B1124" s="17"/>
    </row>
    <row r="1125" spans="1:2" x14ac:dyDescent="0.2">
      <c r="A1125" s="16"/>
      <c r="B1125" s="17"/>
    </row>
    <row r="1126" spans="1:2" x14ac:dyDescent="0.2">
      <c r="A1126" s="16"/>
      <c r="B1126" s="17"/>
    </row>
    <row r="1127" spans="1:2" x14ac:dyDescent="0.2">
      <c r="A1127" s="16"/>
      <c r="B1127" s="17"/>
    </row>
    <row r="1128" spans="1:2" x14ac:dyDescent="0.2">
      <c r="A1128" s="16"/>
      <c r="B1128" s="17"/>
    </row>
    <row r="1129" spans="1:2" x14ac:dyDescent="0.2">
      <c r="A1129" s="16"/>
      <c r="B1129" s="17"/>
    </row>
    <row r="1130" spans="1:2" x14ac:dyDescent="0.2">
      <c r="A1130" s="16"/>
      <c r="B1130" s="17"/>
    </row>
    <row r="1131" spans="1:2" x14ac:dyDescent="0.2">
      <c r="A1131" s="16"/>
      <c r="B1131" s="17"/>
    </row>
    <row r="1132" spans="1:2" x14ac:dyDescent="0.2">
      <c r="A1132" s="16"/>
      <c r="B1132" s="17"/>
    </row>
    <row r="1133" spans="1:2" x14ac:dyDescent="0.2">
      <c r="A1133" s="16"/>
      <c r="B1133" s="17"/>
    </row>
    <row r="1134" spans="1:2" x14ac:dyDescent="0.2">
      <c r="A1134" s="16"/>
      <c r="B1134" s="17"/>
    </row>
    <row r="1135" spans="1:2" x14ac:dyDescent="0.2">
      <c r="A1135" s="16"/>
      <c r="B1135" s="17"/>
    </row>
    <row r="1136" spans="1:2" x14ac:dyDescent="0.2">
      <c r="A1136" s="16"/>
      <c r="B1136" s="17"/>
    </row>
    <row r="1137" spans="1:2" x14ac:dyDescent="0.2">
      <c r="A1137" s="16"/>
      <c r="B1137" s="17"/>
    </row>
    <row r="1138" spans="1:2" x14ac:dyDescent="0.2">
      <c r="A1138" s="16"/>
      <c r="B1138" s="17"/>
    </row>
    <row r="1139" spans="1:2" x14ac:dyDescent="0.2">
      <c r="A1139" s="16"/>
      <c r="B1139" s="17"/>
    </row>
    <row r="1140" spans="1:2" x14ac:dyDescent="0.2">
      <c r="A1140" s="16"/>
      <c r="B1140" s="17"/>
    </row>
    <row r="1141" spans="1:2" x14ac:dyDescent="0.2">
      <c r="A1141" s="16"/>
      <c r="B1141" s="17"/>
    </row>
    <row r="1142" spans="1:2" x14ac:dyDescent="0.2">
      <c r="A1142" s="16"/>
      <c r="B1142" s="17"/>
    </row>
    <row r="1143" spans="1:2" x14ac:dyDescent="0.2">
      <c r="A1143" s="16"/>
      <c r="B1143" s="17"/>
    </row>
    <row r="1144" spans="1:2" x14ac:dyDescent="0.2">
      <c r="A1144" s="16"/>
      <c r="B1144" s="17"/>
    </row>
    <row r="1145" spans="1:2" x14ac:dyDescent="0.2">
      <c r="A1145" s="16"/>
      <c r="B1145" s="17"/>
    </row>
    <row r="1146" spans="1:2" x14ac:dyDescent="0.2">
      <c r="A1146" s="16"/>
      <c r="B1146" s="17"/>
    </row>
    <row r="1147" spans="1:2" x14ac:dyDescent="0.2">
      <c r="A1147" s="16"/>
      <c r="B1147" s="17"/>
    </row>
    <row r="1148" spans="1:2" x14ac:dyDescent="0.2">
      <c r="A1148" s="16"/>
      <c r="B1148" s="17"/>
    </row>
    <row r="1149" spans="1:2" x14ac:dyDescent="0.2">
      <c r="A1149" s="16"/>
      <c r="B1149" s="17"/>
    </row>
    <row r="1150" spans="1:2" x14ac:dyDescent="0.2">
      <c r="A1150" s="16"/>
      <c r="B1150" s="17"/>
    </row>
    <row r="1151" spans="1:2" x14ac:dyDescent="0.2">
      <c r="A1151" s="16"/>
      <c r="B1151" s="17"/>
    </row>
    <row r="1152" spans="1:2" x14ac:dyDescent="0.2">
      <c r="A1152" s="16"/>
      <c r="B1152" s="17"/>
    </row>
    <row r="1153" spans="1:2" x14ac:dyDescent="0.2">
      <c r="A1153" s="16"/>
      <c r="B1153" s="17"/>
    </row>
    <row r="1154" spans="1:2" x14ac:dyDescent="0.2">
      <c r="A1154" s="16"/>
      <c r="B1154" s="17"/>
    </row>
    <row r="1155" spans="1:2" x14ac:dyDescent="0.2">
      <c r="A1155" s="16"/>
      <c r="B1155" s="17"/>
    </row>
    <row r="1156" spans="1:2" x14ac:dyDescent="0.2">
      <c r="A1156" s="16"/>
      <c r="B1156" s="17"/>
    </row>
    <row r="1157" spans="1:2" x14ac:dyDescent="0.2">
      <c r="A1157" s="16"/>
      <c r="B1157" s="17"/>
    </row>
    <row r="1158" spans="1:2" x14ac:dyDescent="0.2">
      <c r="A1158" s="16"/>
      <c r="B1158" s="17"/>
    </row>
    <row r="1159" spans="1:2" x14ac:dyDescent="0.2">
      <c r="A1159" s="16"/>
      <c r="B1159" s="17"/>
    </row>
    <row r="1160" spans="1:2" x14ac:dyDescent="0.2">
      <c r="A1160" s="16"/>
    </row>
    <row r="1161" spans="1:2" x14ac:dyDescent="0.2">
      <c r="A1161" s="16"/>
    </row>
    <row r="1162" spans="1:2" x14ac:dyDescent="0.2">
      <c r="A1162" s="16"/>
    </row>
    <row r="1163" spans="1:2" x14ac:dyDescent="0.2">
      <c r="A1163" s="16"/>
    </row>
    <row r="1164" spans="1:2" x14ac:dyDescent="0.2">
      <c r="A1164" s="16"/>
    </row>
    <row r="1165" spans="1:2" x14ac:dyDescent="0.2">
      <c r="A1165" s="16"/>
    </row>
    <row r="1166" spans="1:2" x14ac:dyDescent="0.2">
      <c r="A1166" s="16"/>
    </row>
    <row r="1167" spans="1:2" x14ac:dyDescent="0.2">
      <c r="A1167" s="16"/>
    </row>
    <row r="1168" spans="1:2" x14ac:dyDescent="0.2">
      <c r="A1168" s="16"/>
    </row>
    <row r="1169" spans="1:1" x14ac:dyDescent="0.2">
      <c r="A1169" s="16"/>
    </row>
    <row r="1170" spans="1:1" x14ac:dyDescent="0.2">
      <c r="A1170" s="16"/>
    </row>
    <row r="1171" spans="1:1" x14ac:dyDescent="0.2">
      <c r="A1171" s="16"/>
    </row>
    <row r="1172" spans="1:1" x14ac:dyDescent="0.2">
      <c r="A1172" s="16"/>
    </row>
    <row r="1173" spans="1:1" x14ac:dyDescent="0.2">
      <c r="A1173" s="16"/>
    </row>
    <row r="1174" spans="1:1" x14ac:dyDescent="0.2">
      <c r="A1174" s="16"/>
    </row>
    <row r="1175" spans="1:1" x14ac:dyDescent="0.2">
      <c r="A1175" s="16"/>
    </row>
    <row r="1176" spans="1:1" x14ac:dyDescent="0.2">
      <c r="A1176" s="16"/>
    </row>
    <row r="1177" spans="1:1" x14ac:dyDescent="0.2">
      <c r="A1177" s="16"/>
    </row>
    <row r="1178" spans="1:1" x14ac:dyDescent="0.2">
      <c r="A1178" s="16"/>
    </row>
    <row r="1179" spans="1:1" x14ac:dyDescent="0.2">
      <c r="A1179" s="16"/>
    </row>
    <row r="1180" spans="1:1" x14ac:dyDescent="0.2">
      <c r="A1180" s="16"/>
    </row>
    <row r="1181" spans="1:1" x14ac:dyDescent="0.2">
      <c r="A1181" s="16"/>
    </row>
    <row r="1182" spans="1:1" x14ac:dyDescent="0.2">
      <c r="A1182" s="16"/>
    </row>
    <row r="1183" spans="1:1" x14ac:dyDescent="0.2">
      <c r="A1183" s="16"/>
    </row>
    <row r="1184" spans="1:1" x14ac:dyDescent="0.2">
      <c r="A1184" s="16"/>
    </row>
    <row r="1185" spans="1:1" x14ac:dyDescent="0.2">
      <c r="A1185" s="16"/>
    </row>
    <row r="1186" spans="1:1" x14ac:dyDescent="0.2">
      <c r="A1186" s="16"/>
    </row>
    <row r="1187" spans="1:1" x14ac:dyDescent="0.2">
      <c r="A1187" s="16"/>
    </row>
    <row r="1188" spans="1:1" x14ac:dyDescent="0.2">
      <c r="A1188" s="16"/>
    </row>
    <row r="1189" spans="1:1" x14ac:dyDescent="0.2">
      <c r="A1189" s="16"/>
    </row>
    <row r="1190" spans="1:1" x14ac:dyDescent="0.2">
      <c r="A1190" s="16"/>
    </row>
    <row r="1191" spans="1:1" x14ac:dyDescent="0.2">
      <c r="A1191" s="16"/>
    </row>
    <row r="1192" spans="1:1" x14ac:dyDescent="0.2">
      <c r="A1192" s="16"/>
    </row>
    <row r="1193" spans="1:1" x14ac:dyDescent="0.2">
      <c r="A1193" s="16"/>
    </row>
    <row r="1194" spans="1:1" x14ac:dyDescent="0.2">
      <c r="A1194" s="16"/>
    </row>
    <row r="1195" spans="1:1" x14ac:dyDescent="0.2">
      <c r="A1195" s="16"/>
    </row>
    <row r="1196" spans="1:1" x14ac:dyDescent="0.2">
      <c r="A1196" s="16"/>
    </row>
    <row r="1197" spans="1:1" x14ac:dyDescent="0.2">
      <c r="A1197" s="16"/>
    </row>
    <row r="1198" spans="1:1" x14ac:dyDescent="0.2">
      <c r="A1198" s="16"/>
    </row>
    <row r="1199" spans="1:1" x14ac:dyDescent="0.2">
      <c r="A1199" s="16"/>
    </row>
    <row r="1200" spans="1:1" x14ac:dyDescent="0.2">
      <c r="A1200" s="16"/>
    </row>
    <row r="1201" spans="1:1" x14ac:dyDescent="0.2">
      <c r="A1201" s="16"/>
    </row>
    <row r="1202" spans="1:1" x14ac:dyDescent="0.2">
      <c r="A1202" s="16"/>
    </row>
    <row r="1203" spans="1:1" x14ac:dyDescent="0.2">
      <c r="A1203" s="16"/>
    </row>
    <row r="1204" spans="1:1" x14ac:dyDescent="0.2">
      <c r="A1204" s="16"/>
    </row>
    <row r="1205" spans="1:1" x14ac:dyDescent="0.2">
      <c r="A1205" s="16"/>
    </row>
    <row r="1206" spans="1:1" x14ac:dyDescent="0.2">
      <c r="A1206" s="16"/>
    </row>
    <row r="1207" spans="1:1" x14ac:dyDescent="0.2">
      <c r="A1207" s="16"/>
    </row>
    <row r="1208" spans="1:1" x14ac:dyDescent="0.2">
      <c r="A1208" s="16"/>
    </row>
    <row r="1209" spans="1:1" x14ac:dyDescent="0.2">
      <c r="A1209" s="16"/>
    </row>
    <row r="1210" spans="1:1" x14ac:dyDescent="0.2">
      <c r="A1210" s="16"/>
    </row>
    <row r="1211" spans="1:1" x14ac:dyDescent="0.2">
      <c r="A1211" s="16"/>
    </row>
    <row r="1212" spans="1:1" x14ac:dyDescent="0.2">
      <c r="A1212" s="16"/>
    </row>
    <row r="1213" spans="1:1" x14ac:dyDescent="0.2">
      <c r="A1213" s="16"/>
    </row>
    <row r="1214" spans="1:1" x14ac:dyDescent="0.2">
      <c r="A1214" s="16"/>
    </row>
    <row r="1215" spans="1:1" x14ac:dyDescent="0.2">
      <c r="A1215" s="16"/>
    </row>
    <row r="1216" spans="1:1" x14ac:dyDescent="0.2">
      <c r="A1216" s="16"/>
    </row>
    <row r="1217" spans="1:1" x14ac:dyDescent="0.2">
      <c r="A1217" s="16"/>
    </row>
    <row r="1218" spans="1:1" x14ac:dyDescent="0.2">
      <c r="A1218" s="16"/>
    </row>
    <row r="1219" spans="1:1" x14ac:dyDescent="0.2">
      <c r="A1219" s="16"/>
    </row>
    <row r="1220" spans="1:1" x14ac:dyDescent="0.2">
      <c r="A1220" s="16"/>
    </row>
    <row r="1221" spans="1:1" x14ac:dyDescent="0.2">
      <c r="A1221" s="16"/>
    </row>
    <row r="1222" spans="1:1" x14ac:dyDescent="0.2">
      <c r="A1222" s="16"/>
    </row>
    <row r="1223" spans="1:1" x14ac:dyDescent="0.2">
      <c r="A1223" s="16"/>
    </row>
    <row r="1224" spans="1:1" x14ac:dyDescent="0.2">
      <c r="A1224" s="16"/>
    </row>
    <row r="1225" spans="1:1" x14ac:dyDescent="0.2">
      <c r="A1225" s="16"/>
    </row>
    <row r="1226" spans="1:1" x14ac:dyDescent="0.2">
      <c r="A1226" s="16"/>
    </row>
    <row r="1227" spans="1:1" x14ac:dyDescent="0.2">
      <c r="A1227" s="16"/>
    </row>
    <row r="1228" spans="1:1" x14ac:dyDescent="0.2">
      <c r="A1228" s="16"/>
    </row>
    <row r="1229" spans="1:1" x14ac:dyDescent="0.2">
      <c r="A1229" s="16"/>
    </row>
    <row r="1230" spans="1:1" x14ac:dyDescent="0.2">
      <c r="A1230" s="16"/>
    </row>
    <row r="1231" spans="1:1" x14ac:dyDescent="0.2">
      <c r="A1231" s="16"/>
    </row>
    <row r="1232" spans="1:1" x14ac:dyDescent="0.2">
      <c r="A1232" s="16"/>
    </row>
    <row r="1233" spans="1:1" x14ac:dyDescent="0.2">
      <c r="A1233" s="16"/>
    </row>
    <row r="1234" spans="1:1" x14ac:dyDescent="0.2">
      <c r="A1234" s="16"/>
    </row>
    <row r="1235" spans="1:1" x14ac:dyDescent="0.2">
      <c r="A1235" s="16"/>
    </row>
    <row r="1236" spans="1:1" x14ac:dyDescent="0.2">
      <c r="A1236" s="16"/>
    </row>
    <row r="1237" spans="1:1" x14ac:dyDescent="0.2">
      <c r="A1237" s="16"/>
    </row>
    <row r="1238" spans="1:1" x14ac:dyDescent="0.2">
      <c r="A1238" s="16"/>
    </row>
    <row r="1239" spans="1:1" x14ac:dyDescent="0.2">
      <c r="A1239" s="16"/>
    </row>
    <row r="1240" spans="1:1" x14ac:dyDescent="0.2">
      <c r="A1240" s="16"/>
    </row>
    <row r="1241" spans="1:1" x14ac:dyDescent="0.2">
      <c r="A1241" s="16"/>
    </row>
    <row r="1242" spans="1:1" x14ac:dyDescent="0.2">
      <c r="A1242" s="16"/>
    </row>
    <row r="1243" spans="1:1" x14ac:dyDescent="0.2">
      <c r="A1243" s="16"/>
    </row>
    <row r="1244" spans="1:1" x14ac:dyDescent="0.2">
      <c r="A1244" s="16"/>
    </row>
    <row r="1245" spans="1:1" x14ac:dyDescent="0.2">
      <c r="A1245" s="16"/>
    </row>
    <row r="1246" spans="1:1" x14ac:dyDescent="0.2">
      <c r="A1246" s="16"/>
    </row>
    <row r="1247" spans="1:1" x14ac:dyDescent="0.2">
      <c r="A1247" s="16"/>
    </row>
    <row r="1248" spans="1:1" x14ac:dyDescent="0.2">
      <c r="A1248" s="16"/>
    </row>
    <row r="1249" spans="1:1" x14ac:dyDescent="0.2">
      <c r="A1249" s="16"/>
    </row>
    <row r="1250" spans="1:1" x14ac:dyDescent="0.2">
      <c r="A1250" s="16"/>
    </row>
    <row r="1251" spans="1:1" x14ac:dyDescent="0.2">
      <c r="A1251" s="16"/>
    </row>
    <row r="1252" spans="1:1" x14ac:dyDescent="0.2">
      <c r="A1252" s="16"/>
    </row>
    <row r="1253" spans="1:1" x14ac:dyDescent="0.2">
      <c r="A1253" s="16"/>
    </row>
    <row r="1254" spans="1:1" x14ac:dyDescent="0.2">
      <c r="A1254" s="16"/>
    </row>
    <row r="1255" spans="1:1" x14ac:dyDescent="0.2">
      <c r="A1255" s="16"/>
    </row>
    <row r="1256" spans="1:1" x14ac:dyDescent="0.2">
      <c r="A1256" s="16"/>
    </row>
    <row r="1257" spans="1:1" x14ac:dyDescent="0.2">
      <c r="A1257" s="16"/>
    </row>
    <row r="1258" spans="1:1" x14ac:dyDescent="0.2">
      <c r="A1258" s="16"/>
    </row>
    <row r="1259" spans="1:1" x14ac:dyDescent="0.2">
      <c r="A1259" s="16"/>
    </row>
    <row r="1260" spans="1:1" x14ac:dyDescent="0.2">
      <c r="A1260" s="16"/>
    </row>
    <row r="1261" spans="1:1" x14ac:dyDescent="0.2">
      <c r="A1261" s="16"/>
    </row>
    <row r="1262" spans="1:1" x14ac:dyDescent="0.2">
      <c r="A1262" s="16"/>
    </row>
    <row r="1263" spans="1:1" x14ac:dyDescent="0.2">
      <c r="A1263" s="16"/>
    </row>
    <row r="1264" spans="1:1" x14ac:dyDescent="0.2">
      <c r="A1264" s="16"/>
    </row>
    <row r="1265" spans="1:1" x14ac:dyDescent="0.2">
      <c r="A1265" s="16"/>
    </row>
    <row r="1266" spans="1:1" x14ac:dyDescent="0.2">
      <c r="A1266" s="16"/>
    </row>
    <row r="1267" spans="1:1" x14ac:dyDescent="0.2">
      <c r="A1267" s="16"/>
    </row>
    <row r="1268" spans="1:1" x14ac:dyDescent="0.2">
      <c r="A1268" s="16"/>
    </row>
    <row r="1269" spans="1:1" x14ac:dyDescent="0.2">
      <c r="A1269" s="16"/>
    </row>
    <row r="1270" spans="1:1" x14ac:dyDescent="0.2">
      <c r="A1270" s="16"/>
    </row>
    <row r="1271" spans="1:1" x14ac:dyDescent="0.2">
      <c r="A1271" s="16"/>
    </row>
    <row r="1272" spans="1:1" x14ac:dyDescent="0.2">
      <c r="A1272" s="16"/>
    </row>
    <row r="1273" spans="1:1" x14ac:dyDescent="0.2">
      <c r="A1273" s="16"/>
    </row>
    <row r="1274" spans="1:1" x14ac:dyDescent="0.2">
      <c r="A1274" s="16"/>
    </row>
    <row r="1275" spans="1:1" x14ac:dyDescent="0.2">
      <c r="A1275" s="16"/>
    </row>
    <row r="1276" spans="1:1" x14ac:dyDescent="0.2">
      <c r="A1276" s="16"/>
    </row>
    <row r="1277" spans="1:1" x14ac:dyDescent="0.2">
      <c r="A1277" s="16"/>
    </row>
    <row r="1278" spans="1:1" x14ac:dyDescent="0.2">
      <c r="A1278" s="16"/>
    </row>
    <row r="1279" spans="1:1" x14ac:dyDescent="0.2">
      <c r="A1279" s="16"/>
    </row>
    <row r="1280" spans="1:1" x14ac:dyDescent="0.2">
      <c r="A1280" s="16"/>
    </row>
    <row r="1281" spans="1:1" x14ac:dyDescent="0.2">
      <c r="A1281" s="16"/>
    </row>
    <row r="1282" spans="1:1" x14ac:dyDescent="0.2">
      <c r="A1282" s="16"/>
    </row>
    <row r="1283" spans="1:1" x14ac:dyDescent="0.2">
      <c r="A1283" s="16"/>
    </row>
    <row r="1284" spans="1:1" x14ac:dyDescent="0.2">
      <c r="A1284" s="16"/>
    </row>
    <row r="1285" spans="1:1" x14ac:dyDescent="0.2">
      <c r="A1285" s="16"/>
    </row>
    <row r="1286" spans="1:1" x14ac:dyDescent="0.2">
      <c r="A1286" s="16"/>
    </row>
    <row r="1287" spans="1:1" x14ac:dyDescent="0.2">
      <c r="A1287" s="16"/>
    </row>
    <row r="1288" spans="1:1" x14ac:dyDescent="0.2">
      <c r="A1288" s="16"/>
    </row>
    <row r="1289" spans="1:1" x14ac:dyDescent="0.2">
      <c r="A1289" s="16"/>
    </row>
    <row r="1290" spans="1:1" x14ac:dyDescent="0.2">
      <c r="A1290" s="16"/>
    </row>
    <row r="1291" spans="1:1" x14ac:dyDescent="0.2">
      <c r="A1291" s="16"/>
    </row>
    <row r="1292" spans="1:1" x14ac:dyDescent="0.2">
      <c r="A1292" s="16"/>
    </row>
    <row r="1293" spans="1:1" x14ac:dyDescent="0.2">
      <c r="A1293" s="16"/>
    </row>
    <row r="1294" spans="1:1" x14ac:dyDescent="0.2">
      <c r="A1294" s="16"/>
    </row>
    <row r="1295" spans="1:1" x14ac:dyDescent="0.2">
      <c r="A1295" s="16"/>
    </row>
    <row r="1296" spans="1:1" x14ac:dyDescent="0.2">
      <c r="A1296" s="16"/>
    </row>
    <row r="1297" spans="1:1" x14ac:dyDescent="0.2">
      <c r="A1297" s="16"/>
    </row>
    <row r="1298" spans="1:1" x14ac:dyDescent="0.2">
      <c r="A1298" s="16"/>
    </row>
    <row r="1299" spans="1:1" x14ac:dyDescent="0.2">
      <c r="A1299" s="16"/>
    </row>
    <row r="1300" spans="1:1" x14ac:dyDescent="0.2">
      <c r="A1300" s="16"/>
    </row>
    <row r="1301" spans="1:1" x14ac:dyDescent="0.2">
      <c r="A1301" s="16"/>
    </row>
    <row r="1302" spans="1:1" x14ac:dyDescent="0.2">
      <c r="A1302" s="16"/>
    </row>
    <row r="1303" spans="1:1" x14ac:dyDescent="0.2">
      <c r="A1303" s="16"/>
    </row>
    <row r="1304" spans="1:1" x14ac:dyDescent="0.2">
      <c r="A1304" s="16"/>
    </row>
    <row r="1305" spans="1:1" x14ac:dyDescent="0.2">
      <c r="A1305" s="16"/>
    </row>
    <row r="1306" spans="1:1" x14ac:dyDescent="0.2">
      <c r="A1306" s="16"/>
    </row>
    <row r="1307" spans="1:1" x14ac:dyDescent="0.2">
      <c r="A1307" s="16"/>
    </row>
    <row r="1308" spans="1:1" x14ac:dyDescent="0.2">
      <c r="A1308" s="16"/>
    </row>
    <row r="1309" spans="1:1" x14ac:dyDescent="0.2">
      <c r="A1309" s="16"/>
    </row>
    <row r="1310" spans="1:1" x14ac:dyDescent="0.2">
      <c r="A1310" s="16"/>
    </row>
    <row r="1311" spans="1:1" x14ac:dyDescent="0.2">
      <c r="A1311" s="16"/>
    </row>
    <row r="1312" spans="1:1" x14ac:dyDescent="0.2">
      <c r="A1312" s="16"/>
    </row>
    <row r="1313" spans="1:1" x14ac:dyDescent="0.2">
      <c r="A1313" s="16"/>
    </row>
    <row r="1314" spans="1:1" x14ac:dyDescent="0.2">
      <c r="A1314" s="16"/>
    </row>
    <row r="1315" spans="1:1" x14ac:dyDescent="0.2">
      <c r="A1315" s="16"/>
    </row>
    <row r="1316" spans="1:1" x14ac:dyDescent="0.2">
      <c r="A1316" s="16"/>
    </row>
    <row r="1317" spans="1:1" x14ac:dyDescent="0.2">
      <c r="A1317" s="16"/>
    </row>
    <row r="1318" spans="1:1" x14ac:dyDescent="0.2">
      <c r="A1318" s="16"/>
    </row>
    <row r="1319" spans="1:1" x14ac:dyDescent="0.2">
      <c r="A1319" s="16"/>
    </row>
    <row r="1320" spans="1:1" x14ac:dyDescent="0.2">
      <c r="A1320" s="16"/>
    </row>
    <row r="1321" spans="1:1" x14ac:dyDescent="0.2">
      <c r="A1321" s="16"/>
    </row>
    <row r="1322" spans="1:1" x14ac:dyDescent="0.2">
      <c r="A1322" s="16"/>
    </row>
    <row r="1323" spans="1:1" x14ac:dyDescent="0.2">
      <c r="A1323" s="16"/>
    </row>
    <row r="1324" spans="1:1" x14ac:dyDescent="0.2">
      <c r="A1324" s="16"/>
    </row>
    <row r="1325" spans="1:1" x14ac:dyDescent="0.2">
      <c r="A1325" s="16"/>
    </row>
    <row r="1326" spans="1:1" x14ac:dyDescent="0.2">
      <c r="A1326" s="16"/>
    </row>
    <row r="1327" spans="1:1" x14ac:dyDescent="0.2">
      <c r="A1327" s="16"/>
    </row>
    <row r="1328" spans="1:1" x14ac:dyDescent="0.2">
      <c r="A1328" s="16"/>
    </row>
    <row r="1329" spans="1:1" x14ac:dyDescent="0.2">
      <c r="A1329" s="16"/>
    </row>
    <row r="1330" spans="1:1" x14ac:dyDescent="0.2">
      <c r="A1330" s="16"/>
    </row>
    <row r="1331" spans="1:1" x14ac:dyDescent="0.2">
      <c r="A1331" s="16"/>
    </row>
    <row r="1332" spans="1:1" x14ac:dyDescent="0.2">
      <c r="A1332" s="16"/>
    </row>
    <row r="1333" spans="1:1" x14ac:dyDescent="0.2">
      <c r="A1333" s="16"/>
    </row>
    <row r="1334" spans="1:1" x14ac:dyDescent="0.2">
      <c r="A1334" s="16"/>
    </row>
    <row r="1335" spans="1:1" x14ac:dyDescent="0.2">
      <c r="A1335" s="16"/>
    </row>
    <row r="1336" spans="1:1" x14ac:dyDescent="0.2">
      <c r="A1336" s="16"/>
    </row>
    <row r="1337" spans="1:1" x14ac:dyDescent="0.2">
      <c r="A1337" s="16"/>
    </row>
    <row r="1338" spans="1:1" x14ac:dyDescent="0.2">
      <c r="A1338" s="16"/>
    </row>
    <row r="1339" spans="1:1" x14ac:dyDescent="0.2">
      <c r="A1339" s="16"/>
    </row>
    <row r="1340" spans="1:1" x14ac:dyDescent="0.2">
      <c r="A1340" s="16"/>
    </row>
    <row r="1341" spans="1:1" x14ac:dyDescent="0.2">
      <c r="A1341" s="16"/>
    </row>
    <row r="1342" spans="1:1" x14ac:dyDescent="0.2">
      <c r="A1342" s="16"/>
    </row>
    <row r="1343" spans="1:1" x14ac:dyDescent="0.2">
      <c r="A1343" s="16"/>
    </row>
    <row r="1344" spans="1:1" x14ac:dyDescent="0.2">
      <c r="A1344" s="16"/>
    </row>
    <row r="1345" spans="1:1" x14ac:dyDescent="0.2">
      <c r="A1345" s="16"/>
    </row>
    <row r="1346" spans="1:1" x14ac:dyDescent="0.2">
      <c r="A1346" s="16"/>
    </row>
    <row r="1347" spans="1:1" x14ac:dyDescent="0.2">
      <c r="A1347" s="16"/>
    </row>
    <row r="1348" spans="1:1" x14ac:dyDescent="0.2">
      <c r="A1348" s="16"/>
    </row>
    <row r="1349" spans="1:1" x14ac:dyDescent="0.2">
      <c r="A1349" s="16"/>
    </row>
    <row r="1350" spans="1:1" x14ac:dyDescent="0.2">
      <c r="A1350" s="16"/>
    </row>
    <row r="1351" spans="1:1" x14ac:dyDescent="0.2">
      <c r="A1351" s="16"/>
    </row>
    <row r="1352" spans="1:1" x14ac:dyDescent="0.2">
      <c r="A1352" s="16"/>
    </row>
    <row r="1353" spans="1:1" x14ac:dyDescent="0.2">
      <c r="A1353" s="16"/>
    </row>
    <row r="1354" spans="1:1" x14ac:dyDescent="0.2">
      <c r="A1354" s="16"/>
    </row>
    <row r="1355" spans="1:1" x14ac:dyDescent="0.2">
      <c r="A1355" s="16"/>
    </row>
    <row r="1356" spans="1:1" x14ac:dyDescent="0.2">
      <c r="A1356" s="16"/>
    </row>
    <row r="1357" spans="1:1" x14ac:dyDescent="0.2">
      <c r="A1357" s="16"/>
    </row>
    <row r="1358" spans="1:1" x14ac:dyDescent="0.2">
      <c r="A1358" s="16"/>
    </row>
    <row r="1359" spans="1:1" x14ac:dyDescent="0.2">
      <c r="A1359" s="16"/>
    </row>
    <row r="1360" spans="1:1" x14ac:dyDescent="0.2">
      <c r="A1360" s="16"/>
    </row>
    <row r="1361" spans="1:1" x14ac:dyDescent="0.2">
      <c r="A1361" s="16"/>
    </row>
    <row r="1362" spans="1:1" x14ac:dyDescent="0.2">
      <c r="A1362" s="16"/>
    </row>
    <row r="1363" spans="1:1" x14ac:dyDescent="0.2">
      <c r="A1363" s="16"/>
    </row>
    <row r="1364" spans="1:1" x14ac:dyDescent="0.2">
      <c r="A1364" s="16"/>
    </row>
    <row r="1365" spans="1:1" x14ac:dyDescent="0.2">
      <c r="A1365" s="16"/>
    </row>
    <row r="1366" spans="1:1" x14ac:dyDescent="0.2">
      <c r="A1366" s="16"/>
    </row>
    <row r="1367" spans="1:1" x14ac:dyDescent="0.2">
      <c r="A1367" s="16"/>
    </row>
    <row r="1368" spans="1:1" x14ac:dyDescent="0.2">
      <c r="A1368" s="16"/>
    </row>
    <row r="1369" spans="1:1" x14ac:dyDescent="0.2">
      <c r="A1369" s="16"/>
    </row>
    <row r="1370" spans="1:1" x14ac:dyDescent="0.2">
      <c r="A1370" s="16"/>
    </row>
    <row r="1371" spans="1:1" x14ac:dyDescent="0.2">
      <c r="A1371" s="16"/>
    </row>
    <row r="1372" spans="1:1" x14ac:dyDescent="0.2">
      <c r="A1372" s="16"/>
    </row>
    <row r="1373" spans="1:1" x14ac:dyDescent="0.2">
      <c r="A1373" s="16"/>
    </row>
    <row r="1374" spans="1:1" x14ac:dyDescent="0.2">
      <c r="A1374" s="16"/>
    </row>
    <row r="1375" spans="1:1" x14ac:dyDescent="0.2">
      <c r="A1375" s="16"/>
    </row>
    <row r="1376" spans="1:1" x14ac:dyDescent="0.2">
      <c r="A1376" s="16"/>
    </row>
    <row r="1377" spans="1:1" x14ac:dyDescent="0.2">
      <c r="A1377" s="16"/>
    </row>
    <row r="1378" spans="1:1" x14ac:dyDescent="0.2">
      <c r="A1378" s="16"/>
    </row>
    <row r="1379" spans="1:1" x14ac:dyDescent="0.2">
      <c r="A1379" s="16"/>
    </row>
    <row r="1380" spans="1:1" x14ac:dyDescent="0.2">
      <c r="A1380" s="16"/>
    </row>
    <row r="1381" spans="1:1" x14ac:dyDescent="0.2">
      <c r="A1381" s="16"/>
    </row>
    <row r="1382" spans="1:1" x14ac:dyDescent="0.2">
      <c r="A1382" s="16"/>
    </row>
    <row r="1383" spans="1:1" x14ac:dyDescent="0.2">
      <c r="A1383" s="16"/>
    </row>
    <row r="1384" spans="1:1" x14ac:dyDescent="0.2">
      <c r="A1384" s="16"/>
    </row>
    <row r="1385" spans="1:1" x14ac:dyDescent="0.2">
      <c r="A1385" s="16"/>
    </row>
    <row r="1386" spans="1:1" x14ac:dyDescent="0.2">
      <c r="A1386" s="16"/>
    </row>
    <row r="1387" spans="1:1" x14ac:dyDescent="0.2">
      <c r="A1387" s="16"/>
    </row>
    <row r="1388" spans="1:1" x14ac:dyDescent="0.2">
      <c r="A1388" s="16"/>
    </row>
    <row r="1389" spans="1:1" x14ac:dyDescent="0.2">
      <c r="A1389" s="16"/>
    </row>
    <row r="1390" spans="1:1" x14ac:dyDescent="0.2">
      <c r="A1390" s="16"/>
    </row>
    <row r="1391" spans="1:1" x14ac:dyDescent="0.2">
      <c r="A1391" s="16"/>
    </row>
    <row r="1392" spans="1:1" x14ac:dyDescent="0.2">
      <c r="A1392" s="16"/>
    </row>
    <row r="1393" spans="1:1" x14ac:dyDescent="0.2">
      <c r="A1393" s="16"/>
    </row>
    <row r="1394" spans="1:1" x14ac:dyDescent="0.2">
      <c r="A1394" s="16"/>
    </row>
    <row r="1395" spans="1:1" x14ac:dyDescent="0.2">
      <c r="A1395" s="16"/>
    </row>
    <row r="1396" spans="1:1" x14ac:dyDescent="0.2">
      <c r="A1396" s="16"/>
    </row>
    <row r="1397" spans="1:1" x14ac:dyDescent="0.2">
      <c r="A1397" s="16"/>
    </row>
    <row r="1398" spans="1:1" x14ac:dyDescent="0.2">
      <c r="A1398" s="16"/>
    </row>
    <row r="1399" spans="1:1" x14ac:dyDescent="0.2">
      <c r="A1399" s="16"/>
    </row>
    <row r="1400" spans="1:1" x14ac:dyDescent="0.2">
      <c r="A1400" s="16"/>
    </row>
    <row r="1401" spans="1:1" x14ac:dyDescent="0.2">
      <c r="A1401" s="16"/>
    </row>
    <row r="1402" spans="1:1" x14ac:dyDescent="0.2">
      <c r="A1402" s="16"/>
    </row>
    <row r="1403" spans="1:1" x14ac:dyDescent="0.2">
      <c r="A1403" s="16"/>
    </row>
    <row r="1404" spans="1:1" x14ac:dyDescent="0.2">
      <c r="A1404" s="16"/>
    </row>
    <row r="1405" spans="1:1" x14ac:dyDescent="0.2">
      <c r="A1405" s="16"/>
    </row>
    <row r="1406" spans="1:1" x14ac:dyDescent="0.2">
      <c r="A1406" s="16"/>
    </row>
    <row r="1407" spans="1:1" x14ac:dyDescent="0.2">
      <c r="A1407" s="16"/>
    </row>
    <row r="1408" spans="1:1" x14ac:dyDescent="0.2">
      <c r="A1408" s="16"/>
    </row>
    <row r="1409" spans="1:1" x14ac:dyDescent="0.2">
      <c r="A1409" s="16"/>
    </row>
    <row r="1410" spans="1:1" x14ac:dyDescent="0.2">
      <c r="A1410" s="16"/>
    </row>
    <row r="1411" spans="1:1" x14ac:dyDescent="0.2">
      <c r="A1411" s="16"/>
    </row>
    <row r="1412" spans="1:1" x14ac:dyDescent="0.2">
      <c r="A1412" s="16"/>
    </row>
    <row r="1413" spans="1:1" x14ac:dyDescent="0.2">
      <c r="A1413" s="16"/>
    </row>
    <row r="1414" spans="1:1" x14ac:dyDescent="0.2">
      <c r="A1414" s="16"/>
    </row>
    <row r="1415" spans="1:1" x14ac:dyDescent="0.2">
      <c r="A1415" s="16"/>
    </row>
    <row r="1416" spans="1:1" x14ac:dyDescent="0.2">
      <c r="A1416" s="16"/>
    </row>
    <row r="1417" spans="1:1" x14ac:dyDescent="0.2">
      <c r="A1417" s="16"/>
    </row>
    <row r="1418" spans="1:1" x14ac:dyDescent="0.2">
      <c r="A1418" s="16"/>
    </row>
    <row r="1419" spans="1:1" x14ac:dyDescent="0.2">
      <c r="A1419" s="16"/>
    </row>
    <row r="1420" spans="1:1" x14ac:dyDescent="0.2">
      <c r="A1420" s="16"/>
    </row>
    <row r="1421" spans="1:1" x14ac:dyDescent="0.2">
      <c r="A1421" s="16"/>
    </row>
    <row r="1422" spans="1:1" x14ac:dyDescent="0.2">
      <c r="A1422" s="16"/>
    </row>
    <row r="1423" spans="1:1" x14ac:dyDescent="0.2">
      <c r="A1423" s="16"/>
    </row>
    <row r="1424" spans="1:1" x14ac:dyDescent="0.2">
      <c r="A1424" s="16"/>
    </row>
    <row r="1425" spans="1:1" x14ac:dyDescent="0.2">
      <c r="A1425" s="16"/>
    </row>
    <row r="1426" spans="1:1" x14ac:dyDescent="0.2">
      <c r="A1426" s="16"/>
    </row>
    <row r="1427" spans="1:1" x14ac:dyDescent="0.2">
      <c r="A1427" s="16"/>
    </row>
    <row r="1428" spans="1:1" x14ac:dyDescent="0.2">
      <c r="A1428" s="16"/>
    </row>
    <row r="1429" spans="1:1" x14ac:dyDescent="0.2">
      <c r="A1429" s="16"/>
    </row>
    <row r="1430" spans="1:1" x14ac:dyDescent="0.2">
      <c r="A1430" s="16"/>
    </row>
    <row r="1431" spans="1:1" x14ac:dyDescent="0.2">
      <c r="A1431" s="16"/>
    </row>
    <row r="1432" spans="1:1" x14ac:dyDescent="0.2">
      <c r="A1432" s="16"/>
    </row>
  </sheetData>
  <sheetProtection password="DCDF" sheet="1" objects="1" scenarios="1" formatCells="0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Acid Prep</vt:lpstr>
      <vt:lpstr>acid prep check</vt:lpstr>
      <vt:lpstr>NaOH Prep</vt:lpstr>
      <vt:lpstr>NaOH prep check</vt:lpstr>
      <vt:lpstr>Base Standardization</vt:lpstr>
      <vt:lpstr>base standardization check</vt:lpstr>
      <vt:lpstr>Unknown Titration</vt:lpstr>
      <vt:lpstr>unknown titration check</vt:lpstr>
      <vt:lpstr>Vinegar Percent</vt:lpstr>
      <vt:lpstr>% vinegar check</vt:lpstr>
      <vt:lpstr>Summary Sheet</vt:lpstr>
      <vt:lpstr>scoring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Diana Vance</cp:lastModifiedBy>
  <cp:lastPrinted>2017-07-13T18:23:29Z</cp:lastPrinted>
  <dcterms:created xsi:type="dcterms:W3CDTF">1996-10-14T23:33:28Z</dcterms:created>
  <dcterms:modified xsi:type="dcterms:W3CDTF">2022-05-06T00:18:31Z</dcterms:modified>
</cp:coreProperties>
</file>